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3170" activeTab="0"/>
  </bookViews>
  <sheets>
    <sheet name="Sheet1" sheetId="1" r:id="rId1"/>
    <sheet name="Im fm Iraq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<sst xmlns="http://schemas.openxmlformats.org/spreadsheetml/2006/main" count="30" uniqueCount="15">
  <si>
    <t>eia.doe.gov/emeu/ipsr/t12.xls</t>
  </si>
  <si>
    <t xml:space="preserve"> </t>
  </si>
  <si>
    <t>tonto.eia.doe.gov/FTPROOT/monthlyhistory.htm</t>
  </si>
  <si>
    <t>International Energy Monthly for earlier data</t>
  </si>
  <si>
    <t xml:space="preserve">Table 3.7 </t>
  </si>
  <si>
    <t xml:space="preserve">United States--Net Oil Imports (Most Recent 12 Months) </t>
  </si>
  <si>
    <t xml:space="preserve">(Million Barrels per Day) </t>
  </si>
  <si>
    <t>DOE's International Petroleum Monthly</t>
  </si>
  <si>
    <t>production</t>
  </si>
  <si>
    <t>Imports</t>
  </si>
  <si>
    <t>1000s barrels / day</t>
  </si>
  <si>
    <t>oct</t>
  </si>
  <si>
    <t>http://zfacts.com/metaPage/lib/zFacts_Iraqi_Oil.gif</t>
  </si>
  <si>
    <t>Monthly Jan 2001--April 2005, Table 1.2 DOE's IPM</t>
  </si>
  <si>
    <t>Get the lateste month of IPM, or just table 1.2 in cell below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</si>
</sst>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ddd\,\ mmmm\ dd\,\ yyyy"/>
    <numFmt numFmtId="166" formatCode="mm/dd/yy;@"/>
    <numFmt numFmtId="167" formatCode="[$-409]mmm\-yy;@"/>
    <numFmt numFmtId="168" formatCode="0.000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8.25"/>
      <name val="Arial"/>
      <family val="0"/>
    </font>
    <font>
      <sz val="10"/>
      <name val="heveltica"/>
      <family val="0"/>
    </font>
    <font>
      <b/>
      <sz val="11"/>
      <name val="Arial"/>
      <family val="2"/>
    </font>
    <font>
      <b/>
      <sz val="9"/>
      <name val="Arial"/>
      <family val="2"/>
    </font>
    <font>
      <sz val="3"/>
      <name val="Arial"/>
      <family val="0"/>
    </font>
    <font>
      <sz val="2.75"/>
      <name val="Arial"/>
      <family val="0"/>
    </font>
    <font>
      <b/>
      <sz val="3.75"/>
      <name val="Arial"/>
      <family val="2"/>
    </font>
    <font>
      <b/>
      <sz val="3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15" applyNumberFormat="1" applyFont="1" applyAlignment="1">
      <alignment/>
    </xf>
    <xf numFmtId="3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2" fillId="0" borderId="0" xfId="20" applyFont="1" applyAlignment="1">
      <alignment/>
    </xf>
    <xf numFmtId="164" fontId="0" fillId="0" borderId="0" xfId="15" applyNumberFormat="1" applyFont="1" applyAlignment="1">
      <alignment/>
    </xf>
    <xf numFmtId="1" fontId="0" fillId="0" borderId="0" xfId="15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168" fontId="0" fillId="0" borderId="0" xfId="0" applyNumberFormat="1" applyAlignment="1">
      <alignment/>
    </xf>
    <xf numFmtId="168" fontId="7" fillId="0" borderId="0" xfId="0" applyNumberFormat="1" applyFont="1" applyAlignment="1">
      <alignment/>
    </xf>
    <xf numFmtId="0" fontId="3" fillId="0" borderId="0" xfId="20" applyFont="1" applyAlignment="1">
      <alignment/>
    </xf>
    <xf numFmtId="171" fontId="0" fillId="0" borderId="0" xfId="17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Iraq Oil Production and Exports to the US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(1000s of barrels per day)</a:t>
            </a:r>
          </a:p>
        </c:rich>
      </c:tx>
      <c:layout>
        <c:manualLayout>
          <c:xMode val="factor"/>
          <c:yMode val="factor"/>
          <c:x val="-0.002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965"/>
          <c:w val="0.99775"/>
          <c:h val="0.9035"/>
        </c:manualLayout>
      </c:layout>
      <c:scatterChart>
        <c:scatterStyle val="line"/>
        <c:varyColors val="0"/>
        <c:ser>
          <c:idx val="0"/>
          <c:order val="0"/>
          <c:tx>
            <c:v>Iraq Oil Productoin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Sheet1!$I$36:$I$69</c:f>
              <c:strCache/>
            </c:strRef>
          </c:xVal>
          <c:yVal>
            <c:numRef>
              <c:f>Sheet1!$J$37:$J$69</c:f>
              <c:numCache/>
            </c:numRef>
          </c:yVal>
          <c:smooth val="0"/>
        </c:ser>
        <c:ser>
          <c:idx val="1"/>
          <c:order val="1"/>
          <c:tx>
            <c:v>US imports fm Iraq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Sheet1!$I$36:$I$68</c:f>
              <c:strCache/>
            </c:strRef>
          </c:xVal>
          <c:yVal>
            <c:numRef>
              <c:f>Sheet1!$K$36:$K$68</c:f>
              <c:numCache/>
            </c:numRef>
          </c:yVal>
          <c:smooth val="0"/>
        </c:ser>
        <c:axId val="11875686"/>
        <c:axId val="39772311"/>
      </c:scatterChart>
      <c:valAx>
        <c:axId val="11875686"/>
        <c:scaling>
          <c:orientation val="minMax"/>
          <c:max val="38600"/>
          <c:min val="36540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772311"/>
        <c:crosses val="autoZero"/>
        <c:crossBetween val="midCat"/>
        <c:dispUnits/>
        <c:majorUnit val="365.26"/>
      </c:valAx>
      <c:valAx>
        <c:axId val="397723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1875686"/>
        <c:crosses val="autoZero"/>
        <c:crossBetween val="midCat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"/>
          <c:w val="0.99525"/>
          <c:h val="1"/>
        </c:manualLayout>
      </c:layout>
      <c:scatterChart>
        <c:scatterStyle val="line"/>
        <c:varyColors val="0"/>
        <c:ser>
          <c:idx val="0"/>
          <c:order val="0"/>
          <c:tx>
            <c:v>Iraq Oil Productoin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Sheet1!$I$36:$I$69</c:f>
              <c:strCache>
                <c:ptCount val="34"/>
                <c:pt idx="0">
                  <c:v>36342</c:v>
                </c:pt>
                <c:pt idx="1">
                  <c:v>36708</c:v>
                </c:pt>
                <c:pt idx="2">
                  <c:v>37073</c:v>
                </c:pt>
                <c:pt idx="3">
                  <c:v>37438</c:v>
                </c:pt>
                <c:pt idx="4">
                  <c:v>37636</c:v>
                </c:pt>
                <c:pt idx="5">
                  <c:v>37667</c:v>
                </c:pt>
                <c:pt idx="6">
                  <c:v>37695</c:v>
                </c:pt>
                <c:pt idx="7">
                  <c:v>37726</c:v>
                </c:pt>
                <c:pt idx="8">
                  <c:v>37756</c:v>
                </c:pt>
                <c:pt idx="9">
                  <c:v>37787</c:v>
                </c:pt>
                <c:pt idx="10">
                  <c:v>37817</c:v>
                </c:pt>
                <c:pt idx="11">
                  <c:v>37848</c:v>
                </c:pt>
                <c:pt idx="12">
                  <c:v>37879</c:v>
                </c:pt>
                <c:pt idx="13">
                  <c:v>37909</c:v>
                </c:pt>
                <c:pt idx="14">
                  <c:v>37940</c:v>
                </c:pt>
                <c:pt idx="15">
                  <c:v>37970</c:v>
                </c:pt>
                <c:pt idx="16">
                  <c:v>38001</c:v>
                </c:pt>
                <c:pt idx="17">
                  <c:v>38032</c:v>
                </c:pt>
                <c:pt idx="18">
                  <c:v>38061</c:v>
                </c:pt>
                <c:pt idx="19">
                  <c:v>38092</c:v>
                </c:pt>
                <c:pt idx="20">
                  <c:v>38122</c:v>
                </c:pt>
                <c:pt idx="21">
                  <c:v>38153</c:v>
                </c:pt>
                <c:pt idx="22">
                  <c:v>38183</c:v>
                </c:pt>
                <c:pt idx="23">
                  <c:v>38214</c:v>
                </c:pt>
                <c:pt idx="24">
                  <c:v>38245</c:v>
                </c:pt>
                <c:pt idx="25">
                  <c:v>38275</c:v>
                </c:pt>
                <c:pt idx="26">
                  <c:v>38306</c:v>
                </c:pt>
                <c:pt idx="27">
                  <c:v>38336</c:v>
                </c:pt>
                <c:pt idx="28">
                  <c:v>38367</c:v>
                </c:pt>
                <c:pt idx="29">
                  <c:v>38398</c:v>
                </c:pt>
                <c:pt idx="30">
                  <c:v>38426</c:v>
                </c:pt>
                <c:pt idx="31">
                  <c:v>38457</c:v>
                </c:pt>
                <c:pt idx="32">
                  <c:v>38487</c:v>
                </c:pt>
                <c:pt idx="33">
                  <c:v>38518</c:v>
                </c:pt>
              </c:strCache>
            </c:strRef>
          </c:xVal>
          <c:yVal>
            <c:numRef>
              <c:f>Sheet1!$J$36:$J$69</c:f>
              <c:numCache>
                <c:ptCount val="34"/>
                <c:pt idx="0">
                  <c:v>2503</c:v>
                </c:pt>
                <c:pt idx="1">
                  <c:v>2566</c:v>
                </c:pt>
                <c:pt idx="2">
                  <c:v>2382.546598160735</c:v>
                </c:pt>
                <c:pt idx="3">
                  <c:v>2019.1666666666667</c:v>
                </c:pt>
                <c:pt idx="4">
                  <c:v>2550</c:v>
                </c:pt>
                <c:pt idx="5">
                  <c:v>2485</c:v>
                </c:pt>
                <c:pt idx="6">
                  <c:v>1370</c:v>
                </c:pt>
                <c:pt idx="7">
                  <c:v>50</c:v>
                </c:pt>
                <c:pt idx="8">
                  <c:v>290</c:v>
                </c:pt>
                <c:pt idx="9">
                  <c:v>450</c:v>
                </c:pt>
                <c:pt idx="10">
                  <c:v>570</c:v>
                </c:pt>
                <c:pt idx="11">
                  <c:v>1050</c:v>
                </c:pt>
                <c:pt idx="12">
                  <c:v>1400</c:v>
                </c:pt>
                <c:pt idx="13">
                  <c:v>1750</c:v>
                </c:pt>
                <c:pt idx="14">
                  <c:v>1850</c:v>
                </c:pt>
                <c:pt idx="15">
                  <c:v>1950</c:v>
                </c:pt>
                <c:pt idx="16">
                  <c:v>2100</c:v>
                </c:pt>
                <c:pt idx="17">
                  <c:v>2000</c:v>
                </c:pt>
                <c:pt idx="18">
                  <c:v>2200</c:v>
                </c:pt>
                <c:pt idx="19">
                  <c:v>2300</c:v>
                </c:pt>
                <c:pt idx="20">
                  <c:v>1900</c:v>
                </c:pt>
                <c:pt idx="21">
                  <c:v>1700</c:v>
                </c:pt>
                <c:pt idx="22">
                  <c:v>2000</c:v>
                </c:pt>
                <c:pt idx="23">
                  <c:v>1800</c:v>
                </c:pt>
                <c:pt idx="24">
                  <c:v>2300</c:v>
                </c:pt>
                <c:pt idx="25">
                  <c:v>2200</c:v>
                </c:pt>
                <c:pt idx="26">
                  <c:v>1700</c:v>
                </c:pt>
                <c:pt idx="27">
                  <c:v>1900</c:v>
                </c:pt>
                <c:pt idx="28">
                  <c:v>1900</c:v>
                </c:pt>
                <c:pt idx="29">
                  <c:v>1900</c:v>
                </c:pt>
                <c:pt idx="30">
                  <c:v>1900</c:v>
                </c:pt>
                <c:pt idx="31">
                  <c:v>1900</c:v>
                </c:pt>
                <c:pt idx="32">
                  <c:v>1900</c:v>
                </c:pt>
                <c:pt idx="33">
                  <c:v>1900</c:v>
                </c:pt>
              </c:numCache>
            </c:numRef>
          </c:yVal>
          <c:smooth val="0"/>
        </c:ser>
        <c:axId val="22406480"/>
        <c:axId val="331729"/>
      </c:scatterChart>
      <c:valAx>
        <c:axId val="22406480"/>
        <c:scaling>
          <c:orientation val="minMax"/>
          <c:max val="38600"/>
          <c:min val="36540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75" b="1" i="0" u="none" baseline="0">
                <a:latin typeface="Arial"/>
                <a:ea typeface="Arial"/>
                <a:cs typeface="Arial"/>
              </a:defRPr>
            </a:pPr>
          </a:p>
        </c:txPr>
        <c:crossAx val="331729"/>
        <c:crosses val="autoZero"/>
        <c:crossBetween val="midCat"/>
        <c:dispUnits/>
        <c:majorUnit val="365.26"/>
      </c:valAx>
      <c:valAx>
        <c:axId val="331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50" b="1" i="0" u="none" baseline="0">
                <a:latin typeface="Arial"/>
                <a:ea typeface="Arial"/>
                <a:cs typeface="Arial"/>
              </a:defRPr>
            </a:pPr>
          </a:p>
        </c:txPr>
        <c:crossAx val="22406480"/>
        <c:crosses val="autoZero"/>
        <c:crossBetween val="midCat"/>
        <c:dispUnits/>
        <c:majorUnit val="1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0.74875</cdr:x>
      <cdr:y>0.8285</cdr:y>
    </cdr:from>
    <cdr:to>
      <cdr:x>0.946</cdr:x>
      <cdr:y>0.88175</cdr:y>
    </cdr:to>
    <cdr:sp>
      <cdr:nvSpPr>
        <cdr:cNvPr id="1" name="TextBox 1"/>
        <cdr:cNvSpPr txBox="1">
          <a:spLocks noChangeArrowheads="1"/>
        </cdr:cNvSpPr>
      </cdr:nvSpPr>
      <cdr:spPr>
        <a:xfrm>
          <a:off x="3609975" y="2600325"/>
          <a:ext cx="952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zFacts.com</a:t>
          </a:r>
        </a:p>
      </cdr:txBody>
    </cdr:sp>
  </cdr:relSizeAnchor>
  <cdr:relSizeAnchor xmlns:cdr="http://schemas.openxmlformats.org/drawingml/2006/chartDrawing">
    <cdr:from>
      <cdr:x>0.23275</cdr:x>
      <cdr:y>0.4115</cdr:y>
    </cdr:from>
    <cdr:to>
      <cdr:x>0.4275</cdr:x>
      <cdr:y>0.48025</cdr:y>
    </cdr:to>
    <cdr:sp>
      <cdr:nvSpPr>
        <cdr:cNvPr id="2" name="TextBox 2"/>
        <cdr:cNvSpPr txBox="1">
          <a:spLocks noChangeArrowheads="1"/>
        </cdr:cNvSpPr>
      </cdr:nvSpPr>
      <cdr:spPr>
        <a:xfrm>
          <a:off x="1123950" y="1285875"/>
          <a:ext cx="942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0.23275</cdr:x>
      <cdr:y>0.654</cdr:y>
    </cdr:from>
    <cdr:to>
      <cdr:x>0.4275</cdr:x>
      <cdr:y>0.72275</cdr:y>
    </cdr:to>
    <cdr:sp>
      <cdr:nvSpPr>
        <cdr:cNvPr id="3" name="TextBox 3"/>
        <cdr:cNvSpPr txBox="1">
          <a:spLocks noChangeArrowheads="1"/>
        </cdr:cNvSpPr>
      </cdr:nvSpPr>
      <cdr:spPr>
        <a:xfrm>
          <a:off x="1123950" y="2047875"/>
          <a:ext cx="942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Exports to US</a:t>
          </a:r>
        </a:p>
      </cdr:txBody>
    </cdr:sp>
  </cdr:relSizeAnchor>
  <cdr:relSizeAnchor xmlns:cdr="http://schemas.openxmlformats.org/drawingml/2006/chartDrawing">
    <cdr:from>
      <cdr:x>0.85325</cdr:x>
      <cdr:y>0.3025</cdr:y>
    </cdr:from>
    <cdr:to>
      <cdr:x>0.968</cdr:x>
      <cdr:y>0.37125</cdr:y>
    </cdr:to>
    <cdr:sp>
      <cdr:nvSpPr>
        <cdr:cNvPr id="4" name="TextBox 4"/>
        <cdr:cNvSpPr txBox="1">
          <a:spLocks noChangeArrowheads="1"/>
        </cdr:cNvSpPr>
      </cdr:nvSpPr>
      <cdr:spPr>
        <a:xfrm>
          <a:off x="4114800" y="942975"/>
          <a:ext cx="552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June</a:t>
          </a:r>
        </a:p>
      </cdr:txBody>
    </cdr:sp>
  </cdr:relSizeAnchor>
  <cdr:relSizeAnchor xmlns:cdr="http://schemas.openxmlformats.org/drawingml/2006/chartDrawing">
    <cdr:from>
      <cdr:x>0.85325</cdr:x>
      <cdr:y>0.6765</cdr:y>
    </cdr:from>
    <cdr:to>
      <cdr:x>0.946</cdr:x>
      <cdr:y>0.74425</cdr:y>
    </cdr:to>
    <cdr:sp>
      <cdr:nvSpPr>
        <cdr:cNvPr id="5" name="TextBox 5"/>
        <cdr:cNvSpPr txBox="1">
          <a:spLocks noChangeArrowheads="1"/>
        </cdr:cNvSpPr>
      </cdr:nvSpPr>
      <cdr:spPr>
        <a:xfrm>
          <a:off x="4114800" y="2124075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May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0.67825</cdr:x>
      <cdr:y>0.65225</cdr:y>
    </cdr:from>
    <cdr:to>
      <cdr:x>0.9295</cdr:x>
      <cdr:y>0.81325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781050"/>
          <a:ext cx="514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zFacts</a:t>
          </a:r>
        </a:p>
      </cdr:txBody>
    </cdr:sp>
  </cdr:relSizeAnchor>
  <cdr:relSizeAnchor xmlns:cdr="http://schemas.openxmlformats.org/drawingml/2006/chartDrawing">
    <cdr:from>
      <cdr:x>0.2195</cdr:x>
      <cdr:y>0.38025</cdr:y>
    </cdr:from>
    <cdr:to>
      <cdr:x>0.53725</cdr:x>
      <cdr:y>0.577</cdr:y>
    </cdr:to>
    <cdr:sp>
      <cdr:nvSpPr>
        <cdr:cNvPr id="2" name="TextBox 2"/>
        <cdr:cNvSpPr txBox="1">
          <a:spLocks noChangeArrowheads="1"/>
        </cdr:cNvSpPr>
      </cdr:nvSpPr>
      <cdr:spPr>
        <a:xfrm>
          <a:off x="438150" y="457200"/>
          <a:ext cx="647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Iraq Oil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19050</xdr:rowOff>
    </xdr:from>
    <xdr:to>
      <xdr:col>13</xdr:col>
      <xdr:colOff>561975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3324225" y="1476375"/>
        <a:ext cx="48291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7</xdr:row>
      <xdr:rowOff>104775</xdr:rowOff>
    </xdr:from>
    <xdr:to>
      <xdr:col>13</xdr:col>
      <xdr:colOff>581025</xdr:colOff>
      <xdr:row>8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3324225" y="1238250"/>
          <a:ext cx="4848225" cy="161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26</xdr:col>
      <xdr:colOff>209550</xdr:colOff>
      <xdr:row>13</xdr:row>
      <xdr:rowOff>76200</xdr:rowOff>
    </xdr:to>
    <xdr:graphicFrame>
      <xdr:nvGraphicFramePr>
        <xdr:cNvPr id="3" name="Chart 4"/>
        <xdr:cNvGraphicFramePr/>
      </xdr:nvGraphicFramePr>
      <xdr:xfrm>
        <a:off x="12954000" y="971550"/>
        <a:ext cx="2038350" cy="120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emeu/ipsr/t12.xls" TargetMode="External" /><Relationship Id="rId2" Type="http://schemas.openxmlformats.org/officeDocument/2006/relationships/hyperlink" Target="http://tonto.eia.doe.gov/FTPROOT/monthlyhistory.htm" TargetMode="External" /><Relationship Id="rId3" Type="http://schemas.openxmlformats.org/officeDocument/2006/relationships/hyperlink" Target="http://tonto.eia.doe.gov/FTPROOT/monthlyhistory.htm" TargetMode="External" /><Relationship Id="rId4" Type="http://schemas.openxmlformats.org/officeDocument/2006/relationships/hyperlink" Target="http://www.eia.doe.gov/emeu/ipsr/IPMbackissues.html" TargetMode="External" /><Relationship Id="rId5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onto.eia.doe.gov/FTPROOT/monthlyhistory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118"/>
  <sheetViews>
    <sheetView tabSelected="1" workbookViewId="0" topLeftCell="A8">
      <selection activeCell="M34" sqref="M34"/>
    </sheetView>
  </sheetViews>
  <sheetFormatPr defaultColWidth="9.140625" defaultRowHeight="12.75"/>
  <cols>
    <col min="3" max="3" width="4.140625" style="0" customWidth="1"/>
    <col min="5" max="6" width="9.140625" style="8" customWidth="1"/>
    <col min="15" max="15" width="7.00390625" style="0" customWidth="1"/>
    <col min="17" max="17" width="6.57421875" style="0" customWidth="1"/>
    <col min="18" max="18" width="4.28125" style="0" customWidth="1"/>
    <col min="20" max="20" width="7.7109375" style="0" customWidth="1"/>
  </cols>
  <sheetData>
    <row r="2" spans="15:16" ht="12.75">
      <c r="O2" s="16">
        <f>500000*365*50</f>
        <v>9125000000</v>
      </c>
      <c r="P2" s="16"/>
    </row>
    <row r="3" spans="9:17" ht="12.75">
      <c r="I3" s="9">
        <f>DATE(1989,1,1)</f>
        <v>32509</v>
      </c>
      <c r="J3" s="11">
        <f>I3</f>
        <v>32509</v>
      </c>
      <c r="Q3" s="4" t="s">
        <v>7</v>
      </c>
    </row>
    <row r="4" spans="2:17" ht="12.75">
      <c r="B4" s="15" t="s">
        <v>14</v>
      </c>
      <c r="I4" s="9">
        <f>DATE(2000,1,15)</f>
        <v>36540</v>
      </c>
      <c r="J4" s="11">
        <f>I4</f>
        <v>36540</v>
      </c>
      <c r="Q4" t="s">
        <v>4</v>
      </c>
    </row>
    <row r="5" spans="2:17" ht="12.75">
      <c r="B5" s="4" t="s">
        <v>0</v>
      </c>
      <c r="C5" t="s">
        <v>13</v>
      </c>
      <c r="I5" s="9">
        <f>DATE(2006,1,1)</f>
        <v>38718</v>
      </c>
      <c r="J5" s="11">
        <f>I5</f>
        <v>38718</v>
      </c>
      <c r="Q5" t="s">
        <v>6</v>
      </c>
    </row>
    <row r="6" spans="2:3" ht="12.75">
      <c r="B6" s="4" t="s">
        <v>2</v>
      </c>
      <c r="C6" t="s">
        <v>3</v>
      </c>
    </row>
    <row r="7" ht="12.75"/>
    <row r="8" spans="17:20" ht="12.75">
      <c r="Q8">
        <v>1999</v>
      </c>
      <c r="R8">
        <v>1</v>
      </c>
      <c r="S8" s="9">
        <v>36175</v>
      </c>
      <c r="T8">
        <v>0.471</v>
      </c>
    </row>
    <row r="9" spans="17:20" ht="12.75">
      <c r="Q9">
        <v>1999</v>
      </c>
      <c r="R9">
        <v>2</v>
      </c>
      <c r="S9" s="9">
        <v>36206</v>
      </c>
      <c r="T9">
        <v>0.681</v>
      </c>
    </row>
    <row r="10" spans="2:20" ht="12.75">
      <c r="B10">
        <v>1985</v>
      </c>
      <c r="C10" s="8"/>
      <c r="D10" s="9">
        <f aca="true" t="shared" si="0" ref="D10:D25">DATE(B10,7,1)</f>
        <v>31229</v>
      </c>
      <c r="E10" s="2">
        <v>1433</v>
      </c>
      <c r="F10"/>
      <c r="Q10">
        <v>1999</v>
      </c>
      <c r="R10">
        <v>3</v>
      </c>
      <c r="S10" s="9">
        <v>36234</v>
      </c>
      <c r="T10">
        <v>0.791</v>
      </c>
    </row>
    <row r="11" spans="2:20" ht="12.75">
      <c r="B11" s="6">
        <v>1986</v>
      </c>
      <c r="C11" s="8"/>
      <c r="D11" s="9">
        <f t="shared" si="0"/>
        <v>31594</v>
      </c>
      <c r="E11" s="2">
        <v>1690</v>
      </c>
      <c r="F11"/>
      <c r="Q11">
        <v>1999</v>
      </c>
      <c r="R11">
        <v>4</v>
      </c>
      <c r="S11" s="9">
        <v>36265</v>
      </c>
      <c r="T11">
        <v>0.829</v>
      </c>
    </row>
    <row r="12" spans="2:20" ht="12.75">
      <c r="B12" s="6">
        <v>1987</v>
      </c>
      <c r="C12" s="8"/>
      <c r="D12" s="9">
        <f t="shared" si="0"/>
        <v>31959</v>
      </c>
      <c r="E12" s="2">
        <v>2079</v>
      </c>
      <c r="F12"/>
      <c r="Q12">
        <v>1999</v>
      </c>
      <c r="R12">
        <v>5</v>
      </c>
      <c r="S12" s="9">
        <v>36295</v>
      </c>
      <c r="T12">
        <v>0.75</v>
      </c>
    </row>
    <row r="13" spans="2:20" ht="12.75">
      <c r="B13" s="6">
        <v>1988</v>
      </c>
      <c r="C13" s="8"/>
      <c r="D13" s="9">
        <f t="shared" si="0"/>
        <v>32325</v>
      </c>
      <c r="E13" s="2">
        <v>2685</v>
      </c>
      <c r="F13"/>
      <c r="Q13">
        <v>1999</v>
      </c>
      <c r="R13">
        <v>6</v>
      </c>
      <c r="S13" s="9">
        <v>36326</v>
      </c>
      <c r="T13">
        <v>0.773</v>
      </c>
    </row>
    <row r="14" spans="2:20" ht="12.75">
      <c r="B14" s="6">
        <v>1989</v>
      </c>
      <c r="C14" s="8"/>
      <c r="D14" s="9">
        <f t="shared" si="0"/>
        <v>32690</v>
      </c>
      <c r="E14" s="2">
        <v>2897</v>
      </c>
      <c r="F14"/>
      <c r="H14" s="2"/>
      <c r="I14" t="s">
        <v>1</v>
      </c>
      <c r="Q14">
        <v>1999</v>
      </c>
      <c r="R14">
        <v>7</v>
      </c>
      <c r="S14" s="9">
        <v>36356</v>
      </c>
      <c r="T14">
        <v>0.68</v>
      </c>
    </row>
    <row r="15" spans="2:20" ht="12.75">
      <c r="B15" s="6">
        <v>1990</v>
      </c>
      <c r="C15" s="8"/>
      <c r="D15" s="9">
        <f t="shared" si="0"/>
        <v>33055</v>
      </c>
      <c r="E15" s="5">
        <v>2040</v>
      </c>
      <c r="F15" s="3"/>
      <c r="G15" s="6"/>
      <c r="H15" s="2"/>
      <c r="I15" t="s">
        <v>1</v>
      </c>
      <c r="Q15">
        <v>1999</v>
      </c>
      <c r="R15">
        <v>8</v>
      </c>
      <c r="S15" s="9">
        <v>36387</v>
      </c>
      <c r="T15">
        <v>0.672</v>
      </c>
    </row>
    <row r="16" spans="2:20" ht="12.75">
      <c r="B16" s="6">
        <v>1991</v>
      </c>
      <c r="C16" s="8"/>
      <c r="D16" s="9">
        <f t="shared" si="0"/>
        <v>33420</v>
      </c>
      <c r="E16" s="5">
        <v>305</v>
      </c>
      <c r="F16" s="3"/>
      <c r="G16" s="6"/>
      <c r="H16" s="2"/>
      <c r="I16" t="s">
        <v>1</v>
      </c>
      <c r="Q16">
        <v>1999</v>
      </c>
      <c r="R16">
        <v>9</v>
      </c>
      <c r="S16" s="9">
        <v>36418</v>
      </c>
      <c r="T16">
        <v>0.741</v>
      </c>
    </row>
    <row r="17" spans="2:20" ht="12.75">
      <c r="B17" s="6">
        <v>1992</v>
      </c>
      <c r="C17" s="7"/>
      <c r="D17" s="9">
        <f t="shared" si="0"/>
        <v>33786</v>
      </c>
      <c r="E17" s="5">
        <v>425</v>
      </c>
      <c r="F17" s="3"/>
      <c r="G17" s="6"/>
      <c r="H17" s="2"/>
      <c r="I17" t="s">
        <v>1</v>
      </c>
      <c r="Q17">
        <v>1999</v>
      </c>
      <c r="R17">
        <v>10</v>
      </c>
      <c r="S17" s="9">
        <v>36448</v>
      </c>
      <c r="T17">
        <v>0.922</v>
      </c>
    </row>
    <row r="18" spans="2:23" ht="12.75">
      <c r="B18" s="6">
        <v>1993</v>
      </c>
      <c r="C18" s="7"/>
      <c r="D18" s="9">
        <f t="shared" si="0"/>
        <v>34151</v>
      </c>
      <c r="E18" s="5">
        <v>512</v>
      </c>
      <c r="F18" s="3"/>
      <c r="G18" s="6"/>
      <c r="H18" s="2"/>
      <c r="I18" t="s">
        <v>1</v>
      </c>
      <c r="Q18">
        <v>1999</v>
      </c>
      <c r="R18">
        <v>11</v>
      </c>
      <c r="S18" s="9">
        <v>36479</v>
      </c>
      <c r="T18">
        <v>0.713</v>
      </c>
      <c r="W18" t="s">
        <v>12</v>
      </c>
    </row>
    <row r="19" spans="2:20" ht="12.75">
      <c r="B19" s="6">
        <v>1994</v>
      </c>
      <c r="C19" s="7"/>
      <c r="D19" s="9">
        <f t="shared" si="0"/>
        <v>34516</v>
      </c>
      <c r="E19" s="5">
        <v>548</v>
      </c>
      <c r="F19"/>
      <c r="G19" s="6"/>
      <c r="H19" s="5"/>
      <c r="I19" t="s">
        <v>1</v>
      </c>
      <c r="Q19">
        <v>1999</v>
      </c>
      <c r="R19">
        <v>12</v>
      </c>
      <c r="S19" s="9">
        <v>36509</v>
      </c>
      <c r="T19">
        <v>0.668</v>
      </c>
    </row>
    <row r="20" spans="2:20" ht="12.75">
      <c r="B20" s="6">
        <v>1995</v>
      </c>
      <c r="C20" s="7"/>
      <c r="D20" s="9">
        <f t="shared" si="0"/>
        <v>34881</v>
      </c>
      <c r="E20" s="5">
        <v>555</v>
      </c>
      <c r="F20"/>
      <c r="G20" s="6"/>
      <c r="H20" s="5"/>
      <c r="I20" t="s">
        <v>1</v>
      </c>
      <c r="Q20">
        <v>2000</v>
      </c>
      <c r="R20">
        <v>1</v>
      </c>
      <c r="S20" s="9">
        <v>36540</v>
      </c>
      <c r="T20">
        <v>0.294</v>
      </c>
    </row>
    <row r="21" spans="2:20" ht="12.75">
      <c r="B21" s="6">
        <v>1996</v>
      </c>
      <c r="C21" s="7"/>
      <c r="D21" s="9">
        <f t="shared" si="0"/>
        <v>35247</v>
      </c>
      <c r="E21" s="5">
        <v>574</v>
      </c>
      <c r="F21"/>
      <c r="G21" s="6"/>
      <c r="H21" s="5"/>
      <c r="I21" t="s">
        <v>1</v>
      </c>
      <c r="Q21">
        <v>2000</v>
      </c>
      <c r="R21">
        <v>2</v>
      </c>
      <c r="S21" s="9">
        <v>36571</v>
      </c>
      <c r="T21">
        <v>0.236</v>
      </c>
    </row>
    <row r="22" spans="2:20" ht="12.75">
      <c r="B22" s="6">
        <v>1997</v>
      </c>
      <c r="C22" s="7"/>
      <c r="D22" s="9">
        <f t="shared" si="0"/>
        <v>35612</v>
      </c>
      <c r="E22" s="1">
        <v>1150</v>
      </c>
      <c r="F22"/>
      <c r="G22" s="6"/>
      <c r="H22" s="5"/>
      <c r="I22" t="s">
        <v>1</v>
      </c>
      <c r="Q22">
        <v>2000</v>
      </c>
      <c r="R22">
        <v>3</v>
      </c>
      <c r="S22" s="9">
        <v>36600</v>
      </c>
      <c r="T22">
        <v>0.566</v>
      </c>
    </row>
    <row r="23" spans="2:20" ht="12.75">
      <c r="B23" s="6">
        <v>1998</v>
      </c>
      <c r="C23" s="7"/>
      <c r="D23" s="9">
        <f t="shared" si="0"/>
        <v>35977</v>
      </c>
      <c r="E23" s="1">
        <v>2145</v>
      </c>
      <c r="F23"/>
      <c r="G23" s="6"/>
      <c r="H23" s="5"/>
      <c r="I23" t="s">
        <v>1</v>
      </c>
      <c r="Q23">
        <v>2000</v>
      </c>
      <c r="R23">
        <v>4</v>
      </c>
      <c r="S23" s="9">
        <v>36631</v>
      </c>
      <c r="T23">
        <v>0.862</v>
      </c>
    </row>
    <row r="24" spans="2:20" ht="12.75">
      <c r="B24" s="6">
        <v>1999</v>
      </c>
      <c r="C24" s="7"/>
      <c r="D24" s="9">
        <f t="shared" si="0"/>
        <v>36342</v>
      </c>
      <c r="E24" s="1">
        <v>2503</v>
      </c>
      <c r="F24"/>
      <c r="H24" s="5"/>
      <c r="Q24">
        <v>2000</v>
      </c>
      <c r="R24">
        <v>5</v>
      </c>
      <c r="S24" s="9">
        <v>36661</v>
      </c>
      <c r="T24">
        <v>0.973</v>
      </c>
    </row>
    <row r="25" spans="2:20" ht="12.75">
      <c r="B25" s="6">
        <v>2000</v>
      </c>
      <c r="C25" s="7"/>
      <c r="D25" s="9">
        <f t="shared" si="0"/>
        <v>36708</v>
      </c>
      <c r="E25" s="1">
        <v>2566</v>
      </c>
      <c r="F25"/>
      <c r="H25" s="5"/>
      <c r="Q25">
        <v>2000</v>
      </c>
      <c r="R25">
        <v>6</v>
      </c>
      <c r="S25" s="9">
        <v>36692</v>
      </c>
      <c r="T25">
        <v>0.74</v>
      </c>
    </row>
    <row r="26" spans="2:20" ht="12.75">
      <c r="B26" s="7">
        <v>2001</v>
      </c>
      <c r="C26" s="7">
        <v>1</v>
      </c>
      <c r="D26" s="10">
        <f aca="true" t="shared" si="1" ref="D26:D57">DATE(B26,C26,15)</f>
        <v>36906</v>
      </c>
      <c r="E26" s="1">
        <v>1699.7720670063184</v>
      </c>
      <c r="F26"/>
      <c r="H26" s="5"/>
      <c r="Q26">
        <v>2000</v>
      </c>
      <c r="R26">
        <v>7</v>
      </c>
      <c r="S26" s="9">
        <v>36722</v>
      </c>
      <c r="T26">
        <v>0.697</v>
      </c>
    </row>
    <row r="27" spans="2:20" ht="12.75">
      <c r="B27" s="7">
        <v>2001</v>
      </c>
      <c r="C27" s="7">
        <v>2</v>
      </c>
      <c r="D27" s="10">
        <f t="shared" si="1"/>
        <v>36937</v>
      </c>
      <c r="E27" s="1">
        <v>2151.734581932854</v>
      </c>
      <c r="F27"/>
      <c r="H27" s="5"/>
      <c r="Q27">
        <v>2000</v>
      </c>
      <c r="R27">
        <v>8</v>
      </c>
      <c r="S27" s="9">
        <v>36753</v>
      </c>
      <c r="T27">
        <v>0.562</v>
      </c>
    </row>
    <row r="28" spans="2:20" ht="12.75">
      <c r="B28" s="7">
        <v>2001</v>
      </c>
      <c r="C28" s="7">
        <v>3</v>
      </c>
      <c r="D28" s="10">
        <f t="shared" si="1"/>
        <v>36965</v>
      </c>
      <c r="E28" s="1">
        <v>2800.2025381317962</v>
      </c>
      <c r="F28"/>
      <c r="H28" s="5"/>
      <c r="Q28">
        <v>2000</v>
      </c>
      <c r="R28">
        <v>9</v>
      </c>
      <c r="S28" s="9">
        <v>36784</v>
      </c>
      <c r="T28">
        <v>0.765</v>
      </c>
    </row>
    <row r="29" spans="2:20" ht="12.75">
      <c r="B29" s="7">
        <v>2001</v>
      </c>
      <c r="C29" s="7">
        <v>4</v>
      </c>
      <c r="D29" s="10">
        <f t="shared" si="1"/>
        <v>36996</v>
      </c>
      <c r="E29" s="1">
        <v>2873.892078608949</v>
      </c>
      <c r="F29"/>
      <c r="H29" s="5"/>
      <c r="Q29">
        <v>2000</v>
      </c>
      <c r="R29">
        <v>10</v>
      </c>
      <c r="S29" s="9">
        <v>36814</v>
      </c>
      <c r="T29" s="13">
        <v>0.653</v>
      </c>
    </row>
    <row r="30" spans="2:20" ht="12.75">
      <c r="B30" s="7">
        <v>2001</v>
      </c>
      <c r="C30" s="7">
        <v>5</v>
      </c>
      <c r="D30" s="10">
        <f t="shared" si="1"/>
        <v>37026</v>
      </c>
      <c r="E30" s="1">
        <v>2849.3288984498977</v>
      </c>
      <c r="F30"/>
      <c r="H30" s="5"/>
      <c r="Q30">
        <v>2000</v>
      </c>
      <c r="R30">
        <v>11</v>
      </c>
      <c r="S30" s="9">
        <v>36845</v>
      </c>
      <c r="T30" s="13">
        <v>0.585</v>
      </c>
    </row>
    <row r="31" spans="2:20" ht="12.75">
      <c r="B31" s="7">
        <v>2001</v>
      </c>
      <c r="C31" s="7">
        <v>6</v>
      </c>
      <c r="D31" s="10">
        <f t="shared" si="1"/>
        <v>37057</v>
      </c>
      <c r="E31" s="1">
        <v>1080.779926998237</v>
      </c>
      <c r="F31"/>
      <c r="H31" s="5"/>
      <c r="Q31">
        <v>2000</v>
      </c>
      <c r="R31">
        <v>12</v>
      </c>
      <c r="S31" s="9">
        <v>36875</v>
      </c>
      <c r="T31" s="13">
        <v>0.528</v>
      </c>
    </row>
    <row r="32" spans="2:20" ht="12.75">
      <c r="B32" s="7">
        <v>2001</v>
      </c>
      <c r="C32" s="7">
        <v>7</v>
      </c>
      <c r="D32" s="10">
        <f t="shared" si="1"/>
        <v>37087</v>
      </c>
      <c r="E32" s="1">
        <v>2102.608221614752</v>
      </c>
      <c r="F32"/>
      <c r="H32" s="5"/>
      <c r="Q32">
        <v>2001</v>
      </c>
      <c r="R32">
        <v>1</v>
      </c>
      <c r="S32" s="9">
        <v>36906</v>
      </c>
      <c r="T32" s="13">
        <v>0.294</v>
      </c>
    </row>
    <row r="33" spans="2:20" ht="12.75">
      <c r="B33" s="7">
        <v>2001</v>
      </c>
      <c r="C33" s="7">
        <v>8</v>
      </c>
      <c r="D33" s="10">
        <f t="shared" si="1"/>
        <v>37118</v>
      </c>
      <c r="E33" s="1">
        <v>2819.853082259037</v>
      </c>
      <c r="F33"/>
      <c r="H33" s="5"/>
      <c r="Q33">
        <v>2001</v>
      </c>
      <c r="R33">
        <v>2</v>
      </c>
      <c r="S33" s="9">
        <v>36937</v>
      </c>
      <c r="T33" s="13">
        <v>0.236</v>
      </c>
    </row>
    <row r="34" spans="2:20" ht="12.75">
      <c r="B34" s="7">
        <v>2001</v>
      </c>
      <c r="C34" s="7">
        <v>9</v>
      </c>
      <c r="D34" s="10">
        <f t="shared" si="1"/>
        <v>37149</v>
      </c>
      <c r="E34" s="1">
        <v>2621.382586573906</v>
      </c>
      <c r="F34"/>
      <c r="H34" s="5"/>
      <c r="J34" t="s">
        <v>10</v>
      </c>
      <c r="Q34">
        <v>2001</v>
      </c>
      <c r="R34">
        <v>3</v>
      </c>
      <c r="S34" s="9">
        <v>36965</v>
      </c>
      <c r="T34" s="13">
        <v>0.566</v>
      </c>
    </row>
    <row r="35" spans="2:20" ht="12.75">
      <c r="B35" s="7">
        <v>2001</v>
      </c>
      <c r="C35" s="7">
        <v>10</v>
      </c>
      <c r="D35" s="10">
        <f t="shared" si="1"/>
        <v>37179</v>
      </c>
      <c r="E35" s="1">
        <v>2855.22406168807</v>
      </c>
      <c r="F35"/>
      <c r="H35" s="5"/>
      <c r="J35" t="s">
        <v>8</v>
      </c>
      <c r="K35" t="s">
        <v>9</v>
      </c>
      <c r="Q35">
        <v>2001</v>
      </c>
      <c r="R35">
        <v>4</v>
      </c>
      <c r="S35" s="9">
        <v>36996</v>
      </c>
      <c r="T35" s="13">
        <v>0.862</v>
      </c>
    </row>
    <row r="36" spans="2:20" ht="12.75">
      <c r="B36" s="7">
        <v>2001</v>
      </c>
      <c r="C36" s="7">
        <v>11</v>
      </c>
      <c r="D36" s="10">
        <f t="shared" si="1"/>
        <v>37210</v>
      </c>
      <c r="E36" s="1">
        <v>2751.0761778136944</v>
      </c>
      <c r="F36"/>
      <c r="G36" s="6">
        <v>1999</v>
      </c>
      <c r="H36" s="7"/>
      <c r="I36" s="9">
        <f>DATE(G36,7,1)</f>
        <v>36342</v>
      </c>
      <c r="J36" s="1">
        <v>2503</v>
      </c>
      <c r="K36" s="13">
        <f>1000*AVERAGE(T8:T19)</f>
        <v>724.2499999999998</v>
      </c>
      <c r="Q36">
        <v>2001</v>
      </c>
      <c r="R36">
        <v>5</v>
      </c>
      <c r="S36" s="9">
        <v>37026</v>
      </c>
      <c r="T36" s="13">
        <v>0.973</v>
      </c>
    </row>
    <row r="37" spans="2:20" ht="12.75">
      <c r="B37" s="7">
        <v>2001</v>
      </c>
      <c r="C37" s="7">
        <v>12</v>
      </c>
      <c r="D37" s="10">
        <f t="shared" si="1"/>
        <v>37240</v>
      </c>
      <c r="E37" s="1">
        <v>1984.7049568513082</v>
      </c>
      <c r="F37"/>
      <c r="G37" s="6">
        <v>2000</v>
      </c>
      <c r="H37" s="7"/>
      <c r="I37" s="9">
        <f>DATE(G37,7,1)</f>
        <v>36708</v>
      </c>
      <c r="J37" s="1">
        <v>2566</v>
      </c>
      <c r="K37" s="11">
        <f>1000*AVERAGE(T20:T30)</f>
        <v>630.2727272727274</v>
      </c>
      <c r="Q37">
        <v>2001</v>
      </c>
      <c r="R37">
        <v>6</v>
      </c>
      <c r="S37" s="9">
        <v>37057</v>
      </c>
      <c r="T37" s="13">
        <v>0.81</v>
      </c>
    </row>
    <row r="38" spans="2:20" ht="12.75">
      <c r="B38" s="7">
        <v>2002</v>
      </c>
      <c r="C38" s="7">
        <v>1</v>
      </c>
      <c r="D38" s="10">
        <f t="shared" si="1"/>
        <v>37271</v>
      </c>
      <c r="E38" s="1">
        <v>2310</v>
      </c>
      <c r="F38"/>
      <c r="G38">
        <v>2001</v>
      </c>
      <c r="H38" s="5"/>
      <c r="I38" s="9">
        <f>DATE(G38,7,1)</f>
        <v>37073</v>
      </c>
      <c r="J38" s="2">
        <f>AVERAGE(E26:E37)</f>
        <v>2382.546598160735</v>
      </c>
      <c r="K38" s="11">
        <f>1000*AVERAGE(T32:T42)</f>
        <v>752</v>
      </c>
      <c r="Q38">
        <v>2001</v>
      </c>
      <c r="R38">
        <v>7</v>
      </c>
      <c r="S38" s="9">
        <v>37087</v>
      </c>
      <c r="T38" s="13">
        <v>0.71</v>
      </c>
    </row>
    <row r="39" spans="2:20" ht="12.75">
      <c r="B39" s="7">
        <v>2002</v>
      </c>
      <c r="C39" s="7">
        <v>2</v>
      </c>
      <c r="D39" s="10">
        <f t="shared" si="1"/>
        <v>37302</v>
      </c>
      <c r="E39" s="1">
        <v>2540</v>
      </c>
      <c r="F39"/>
      <c r="G39">
        <v>2002</v>
      </c>
      <c r="H39" s="5"/>
      <c r="I39" s="9">
        <f>DATE(G39,7,1)</f>
        <v>37438</v>
      </c>
      <c r="J39" s="2">
        <f>AVERAGE(E38:E49)</f>
        <v>2019.1666666666667</v>
      </c>
      <c r="K39" s="11">
        <f>1000*AVERAGE(T43:T55)</f>
        <v>502.07030603804793</v>
      </c>
      <c r="Q39">
        <v>2001</v>
      </c>
      <c r="R39">
        <v>8</v>
      </c>
      <c r="S39" s="9">
        <v>37118</v>
      </c>
      <c r="T39" s="13">
        <v>0.563</v>
      </c>
    </row>
    <row r="40" spans="2:20" ht="12.75">
      <c r="B40" s="7">
        <v>2002</v>
      </c>
      <c r="C40" s="7">
        <v>3</v>
      </c>
      <c r="D40" s="10">
        <f t="shared" si="1"/>
        <v>37330</v>
      </c>
      <c r="E40" s="1">
        <v>2510</v>
      </c>
      <c r="F40"/>
      <c r="G40" s="7">
        <v>2003</v>
      </c>
      <c r="H40" s="7">
        <v>1</v>
      </c>
      <c r="I40" s="10">
        <f aca="true" t="shared" si="2" ref="I40:I69">DATE(G40,H40,15)</f>
        <v>37636</v>
      </c>
      <c r="J40" s="2">
        <v>2550</v>
      </c>
      <c r="K40" s="11">
        <f>1000*T56</f>
        <v>600.096774193548</v>
      </c>
      <c r="Q40">
        <v>2001</v>
      </c>
      <c r="R40">
        <v>9</v>
      </c>
      <c r="S40" s="9">
        <v>37149</v>
      </c>
      <c r="T40" s="13">
        <v>1.192</v>
      </c>
    </row>
    <row r="41" spans="2:20" ht="12.75">
      <c r="B41" s="7">
        <v>2002</v>
      </c>
      <c r="C41" s="7">
        <v>4</v>
      </c>
      <c r="D41" s="10">
        <f t="shared" si="1"/>
        <v>37361</v>
      </c>
      <c r="E41" s="1">
        <v>1210</v>
      </c>
      <c r="F41"/>
      <c r="G41" s="7">
        <v>2003</v>
      </c>
      <c r="H41" s="7">
        <v>2</v>
      </c>
      <c r="I41" s="10">
        <f t="shared" si="2"/>
        <v>37667</v>
      </c>
      <c r="J41" s="2">
        <v>2485</v>
      </c>
      <c r="K41" s="11">
        <f aca="true" t="shared" si="3" ref="K41:K69">1000*T57</f>
        <v>909.392857142857</v>
      </c>
      <c r="Q41">
        <v>2001</v>
      </c>
      <c r="R41">
        <v>10</v>
      </c>
      <c r="S41" s="9">
        <v>37179</v>
      </c>
      <c r="T41" s="13">
        <v>1.177</v>
      </c>
    </row>
    <row r="42" spans="2:20" ht="12.75">
      <c r="B42" s="7">
        <v>2002</v>
      </c>
      <c r="C42" s="7">
        <v>5</v>
      </c>
      <c r="D42" s="10">
        <f t="shared" si="1"/>
        <v>37391</v>
      </c>
      <c r="E42" s="1">
        <v>1860</v>
      </c>
      <c r="F42"/>
      <c r="G42" s="7">
        <v>2003</v>
      </c>
      <c r="H42" s="7">
        <v>3</v>
      </c>
      <c r="I42" s="10">
        <f t="shared" si="2"/>
        <v>37695</v>
      </c>
      <c r="J42" s="2">
        <v>1370</v>
      </c>
      <c r="K42" s="11">
        <f t="shared" si="3"/>
        <v>637.032258064516</v>
      </c>
      <c r="Q42">
        <v>2001</v>
      </c>
      <c r="R42">
        <v>11</v>
      </c>
      <c r="S42" s="9">
        <v>37210</v>
      </c>
      <c r="T42" s="13">
        <v>0.889</v>
      </c>
    </row>
    <row r="43" spans="2:20" ht="12.75">
      <c r="B43" s="7">
        <v>2002</v>
      </c>
      <c r="C43" s="7">
        <v>6</v>
      </c>
      <c r="D43" s="10">
        <f t="shared" si="1"/>
        <v>37422</v>
      </c>
      <c r="E43" s="1">
        <v>1520</v>
      </c>
      <c r="F43"/>
      <c r="G43" s="7">
        <v>2003</v>
      </c>
      <c r="H43" s="7">
        <v>4</v>
      </c>
      <c r="I43" s="10">
        <f t="shared" si="2"/>
        <v>37726</v>
      </c>
      <c r="J43" s="2">
        <v>50</v>
      </c>
      <c r="K43" s="11">
        <f t="shared" si="3"/>
        <v>726.033333333333</v>
      </c>
      <c r="Q43">
        <v>2002</v>
      </c>
      <c r="R43">
        <v>12</v>
      </c>
      <c r="S43" s="9">
        <v>37605</v>
      </c>
      <c r="T43" s="13">
        <v>1.126</v>
      </c>
    </row>
    <row r="44" spans="2:20" ht="12.75">
      <c r="B44" s="7">
        <v>2002</v>
      </c>
      <c r="C44" s="7">
        <v>7</v>
      </c>
      <c r="D44" s="10">
        <f t="shared" si="1"/>
        <v>37452</v>
      </c>
      <c r="E44" s="1">
        <v>1830</v>
      </c>
      <c r="F44"/>
      <c r="G44" s="7">
        <v>2003</v>
      </c>
      <c r="H44" s="7">
        <v>5</v>
      </c>
      <c r="I44" s="10">
        <f t="shared" si="2"/>
        <v>37756</v>
      </c>
      <c r="J44" s="2">
        <v>290</v>
      </c>
      <c r="K44" s="11">
        <f t="shared" si="3"/>
        <v>128.387096774194</v>
      </c>
      <c r="Q44">
        <v>2002</v>
      </c>
      <c r="R44">
        <v>1</v>
      </c>
      <c r="S44" s="9">
        <v>37271</v>
      </c>
      <c r="T44" s="13">
        <v>0.988</v>
      </c>
    </row>
    <row r="45" spans="2:20" ht="12.75">
      <c r="B45" s="7">
        <v>2002</v>
      </c>
      <c r="C45" s="7">
        <v>8</v>
      </c>
      <c r="D45" s="10">
        <f t="shared" si="1"/>
        <v>37483</v>
      </c>
      <c r="E45" s="1">
        <v>1500</v>
      </c>
      <c r="F45"/>
      <c r="G45" s="7">
        <v>2003</v>
      </c>
      <c r="H45" s="7">
        <v>6</v>
      </c>
      <c r="I45" s="10">
        <f t="shared" si="2"/>
        <v>37787</v>
      </c>
      <c r="J45" s="2">
        <v>450</v>
      </c>
      <c r="K45" s="11">
        <f t="shared" si="3"/>
        <v>0</v>
      </c>
      <c r="Q45">
        <v>2002</v>
      </c>
      <c r="R45">
        <v>2</v>
      </c>
      <c r="S45" s="9">
        <v>37302</v>
      </c>
      <c r="T45" s="13">
        <v>0.706</v>
      </c>
    </row>
    <row r="46" spans="2:20" ht="12.75">
      <c r="B46" s="7">
        <v>2002</v>
      </c>
      <c r="C46" s="7">
        <v>9</v>
      </c>
      <c r="D46" s="10">
        <f t="shared" si="1"/>
        <v>37514</v>
      </c>
      <c r="E46" s="1">
        <v>1820</v>
      </c>
      <c r="F46"/>
      <c r="G46" s="7">
        <v>2003</v>
      </c>
      <c r="H46" s="7">
        <v>7</v>
      </c>
      <c r="I46" s="10">
        <f t="shared" si="2"/>
        <v>37817</v>
      </c>
      <c r="J46" s="2">
        <v>570</v>
      </c>
      <c r="K46" s="11">
        <f t="shared" si="3"/>
        <v>67.4516129032258</v>
      </c>
      <c r="Q46">
        <v>2002</v>
      </c>
      <c r="R46">
        <v>3</v>
      </c>
      <c r="S46" s="9">
        <v>37330</v>
      </c>
      <c r="T46" s="13">
        <v>0.78</v>
      </c>
    </row>
    <row r="47" spans="2:20" ht="12.75">
      <c r="B47" s="7">
        <v>2002</v>
      </c>
      <c r="C47" s="7">
        <v>10</v>
      </c>
      <c r="D47" s="10">
        <f t="shared" si="1"/>
        <v>37544</v>
      </c>
      <c r="E47" s="1">
        <v>2420</v>
      </c>
      <c r="F47"/>
      <c r="G47" s="7">
        <v>2003</v>
      </c>
      <c r="H47" s="7">
        <v>8</v>
      </c>
      <c r="I47" s="10">
        <f t="shared" si="2"/>
        <v>37848</v>
      </c>
      <c r="J47" s="2">
        <v>1050</v>
      </c>
      <c r="K47" s="11">
        <f t="shared" si="3"/>
        <v>125</v>
      </c>
      <c r="Q47">
        <v>2002</v>
      </c>
      <c r="R47">
        <v>4</v>
      </c>
      <c r="S47" s="9">
        <v>37361</v>
      </c>
      <c r="T47" s="13">
        <v>0.583</v>
      </c>
    </row>
    <row r="48" spans="2:20" ht="12.75">
      <c r="B48" s="7">
        <v>2002</v>
      </c>
      <c r="C48" s="7">
        <v>11</v>
      </c>
      <c r="D48" s="10">
        <f t="shared" si="1"/>
        <v>37575</v>
      </c>
      <c r="E48" s="1">
        <v>2390</v>
      </c>
      <c r="F48"/>
      <c r="G48" s="7">
        <v>2003</v>
      </c>
      <c r="H48" s="7">
        <v>9</v>
      </c>
      <c r="I48" s="10">
        <f t="shared" si="2"/>
        <v>37879</v>
      </c>
      <c r="J48" s="2">
        <v>1400</v>
      </c>
      <c r="K48" s="11">
        <f t="shared" si="3"/>
        <v>362.3</v>
      </c>
      <c r="Q48">
        <v>2002</v>
      </c>
      <c r="R48">
        <v>5</v>
      </c>
      <c r="S48" s="9">
        <v>37391</v>
      </c>
      <c r="T48" s="13">
        <v>0.436</v>
      </c>
    </row>
    <row r="49" spans="2:20" ht="12.75">
      <c r="B49" s="7">
        <v>2002</v>
      </c>
      <c r="C49" s="7">
        <v>12</v>
      </c>
      <c r="D49" s="10">
        <f t="shared" si="1"/>
        <v>37605</v>
      </c>
      <c r="E49" s="1">
        <v>2320</v>
      </c>
      <c r="F49"/>
      <c r="G49" s="7">
        <v>2003</v>
      </c>
      <c r="H49" s="7">
        <v>10</v>
      </c>
      <c r="I49" s="10">
        <f t="shared" si="2"/>
        <v>37909</v>
      </c>
      <c r="J49" s="2">
        <v>1750</v>
      </c>
      <c r="K49" s="11">
        <f t="shared" si="3"/>
        <v>734.5483870967739</v>
      </c>
      <c r="Q49">
        <v>2002</v>
      </c>
      <c r="R49">
        <v>6</v>
      </c>
      <c r="S49" s="9">
        <v>37422</v>
      </c>
      <c r="T49" s="13">
        <v>0.167</v>
      </c>
    </row>
    <row r="50" spans="2:20" ht="12.75">
      <c r="B50" s="7">
        <v>2003</v>
      </c>
      <c r="C50" s="7">
        <v>1</v>
      </c>
      <c r="D50" s="10">
        <f t="shared" si="1"/>
        <v>37636</v>
      </c>
      <c r="E50" s="2">
        <v>2550</v>
      </c>
      <c r="F50"/>
      <c r="G50" s="7">
        <v>2003</v>
      </c>
      <c r="H50" s="7">
        <v>11</v>
      </c>
      <c r="I50" s="10">
        <f t="shared" si="2"/>
        <v>37940</v>
      </c>
      <c r="J50" s="2">
        <v>1850</v>
      </c>
      <c r="K50" s="11">
        <f t="shared" si="3"/>
        <v>706.466666666667</v>
      </c>
      <c r="Q50">
        <v>2002</v>
      </c>
      <c r="R50">
        <v>7</v>
      </c>
      <c r="S50" s="9">
        <v>37452</v>
      </c>
      <c r="T50" s="13">
        <v>0.301</v>
      </c>
    </row>
    <row r="51" spans="2:20" ht="12.75">
      <c r="B51" s="7">
        <v>2003</v>
      </c>
      <c r="C51" s="7">
        <v>2</v>
      </c>
      <c r="D51" s="10">
        <f t="shared" si="1"/>
        <v>37667</v>
      </c>
      <c r="E51" s="2">
        <v>2485</v>
      </c>
      <c r="F51"/>
      <c r="G51" s="7">
        <v>2003</v>
      </c>
      <c r="H51" s="7">
        <v>12</v>
      </c>
      <c r="I51" s="10">
        <f t="shared" si="2"/>
        <v>37970</v>
      </c>
      <c r="J51" s="2">
        <v>1950</v>
      </c>
      <c r="K51" s="11">
        <f t="shared" si="3"/>
        <v>677.774193548387</v>
      </c>
      <c r="Q51">
        <v>2002</v>
      </c>
      <c r="R51">
        <v>8</v>
      </c>
      <c r="S51" s="9">
        <v>37483</v>
      </c>
      <c r="T51" s="13">
        <v>0.246</v>
      </c>
    </row>
    <row r="52" spans="2:20" ht="12.75">
      <c r="B52" s="7">
        <v>2003</v>
      </c>
      <c r="C52" s="7">
        <v>3</v>
      </c>
      <c r="D52" s="10">
        <f t="shared" si="1"/>
        <v>37695</v>
      </c>
      <c r="E52" s="2">
        <v>1370</v>
      </c>
      <c r="F52"/>
      <c r="G52" s="7">
        <v>2004</v>
      </c>
      <c r="H52" s="7">
        <v>1</v>
      </c>
      <c r="I52" s="10">
        <f t="shared" si="2"/>
        <v>38001</v>
      </c>
      <c r="J52" s="2">
        <v>2100</v>
      </c>
      <c r="K52" s="11">
        <f t="shared" si="3"/>
        <v>578.290322580645</v>
      </c>
      <c r="Q52">
        <v>2002</v>
      </c>
      <c r="R52">
        <v>9</v>
      </c>
      <c r="S52" s="9">
        <v>37514</v>
      </c>
      <c r="T52" s="13">
        <v>0.148</v>
      </c>
    </row>
    <row r="53" spans="2:20" ht="12.75">
      <c r="B53" s="7">
        <v>2003</v>
      </c>
      <c r="C53" s="7">
        <v>4</v>
      </c>
      <c r="D53" s="10">
        <f t="shared" si="1"/>
        <v>37726</v>
      </c>
      <c r="E53" s="2">
        <v>50</v>
      </c>
      <c r="F53"/>
      <c r="G53" s="7">
        <v>2004</v>
      </c>
      <c r="H53" s="7">
        <v>2</v>
      </c>
      <c r="I53" s="10">
        <f t="shared" si="2"/>
        <v>38032</v>
      </c>
      <c r="J53" s="2">
        <v>2000</v>
      </c>
      <c r="K53" s="11">
        <f t="shared" si="3"/>
        <v>645.689655172414</v>
      </c>
      <c r="Q53">
        <v>2002</v>
      </c>
      <c r="R53">
        <v>10</v>
      </c>
      <c r="S53" s="9">
        <v>37544</v>
      </c>
      <c r="T53" s="13">
        <v>0.248225806451613</v>
      </c>
    </row>
    <row r="54" spans="2:20" ht="12.75">
      <c r="B54" s="7">
        <v>2003</v>
      </c>
      <c r="C54" s="7">
        <v>5</v>
      </c>
      <c r="D54" s="10">
        <f t="shared" si="1"/>
        <v>37756</v>
      </c>
      <c r="E54" s="2">
        <v>290</v>
      </c>
      <c r="F54"/>
      <c r="G54" s="7">
        <v>2004</v>
      </c>
      <c r="H54" s="7">
        <v>3</v>
      </c>
      <c r="I54" s="10">
        <f t="shared" si="2"/>
        <v>38061</v>
      </c>
      <c r="J54" s="2">
        <v>2200</v>
      </c>
      <c r="K54" s="11">
        <f t="shared" si="3"/>
        <v>621.064516129032</v>
      </c>
      <c r="Q54">
        <v>2002</v>
      </c>
      <c r="R54">
        <v>11</v>
      </c>
      <c r="S54" s="9">
        <v>37575</v>
      </c>
      <c r="T54" s="13">
        <v>0.403333333333333</v>
      </c>
    </row>
    <row r="55" spans="2:20" ht="12.75">
      <c r="B55" s="7">
        <v>2003</v>
      </c>
      <c r="C55" s="7">
        <v>6</v>
      </c>
      <c r="D55" s="10">
        <f t="shared" si="1"/>
        <v>37787</v>
      </c>
      <c r="E55" s="2">
        <v>450</v>
      </c>
      <c r="F55"/>
      <c r="G55" s="7">
        <v>2004</v>
      </c>
      <c r="H55" s="7">
        <v>4</v>
      </c>
      <c r="I55" s="10">
        <f t="shared" si="2"/>
        <v>38092</v>
      </c>
      <c r="J55" s="2">
        <v>2300</v>
      </c>
      <c r="K55" s="11">
        <f t="shared" si="3"/>
        <v>768.966666666667</v>
      </c>
      <c r="Q55">
        <v>2002</v>
      </c>
      <c r="R55">
        <v>12</v>
      </c>
      <c r="S55" s="9">
        <v>37605</v>
      </c>
      <c r="T55" s="13">
        <v>0.394354838709677</v>
      </c>
    </row>
    <row r="56" spans="2:20" ht="12.75">
      <c r="B56" s="7">
        <v>2003</v>
      </c>
      <c r="C56" s="7">
        <v>7</v>
      </c>
      <c r="D56" s="10">
        <f t="shared" si="1"/>
        <v>37817</v>
      </c>
      <c r="E56" s="2">
        <v>570</v>
      </c>
      <c r="F56"/>
      <c r="G56" s="7">
        <v>2004</v>
      </c>
      <c r="H56" s="7">
        <v>5</v>
      </c>
      <c r="I56" s="10">
        <f t="shared" si="2"/>
        <v>38122</v>
      </c>
      <c r="J56" s="2">
        <v>1900</v>
      </c>
      <c r="K56" s="11">
        <f t="shared" si="3"/>
        <v>673.903225806452</v>
      </c>
      <c r="Q56">
        <v>2003</v>
      </c>
      <c r="R56">
        <v>1</v>
      </c>
      <c r="S56" s="9">
        <v>37636</v>
      </c>
      <c r="T56" s="13">
        <v>0.600096774193548</v>
      </c>
    </row>
    <row r="57" spans="2:20" ht="12.75">
      <c r="B57" s="7">
        <v>2003</v>
      </c>
      <c r="C57" s="7">
        <v>8</v>
      </c>
      <c r="D57" s="10">
        <f t="shared" si="1"/>
        <v>37848</v>
      </c>
      <c r="E57" s="2">
        <v>1050</v>
      </c>
      <c r="F57"/>
      <c r="G57" s="7">
        <v>2004</v>
      </c>
      <c r="H57" s="7">
        <v>6</v>
      </c>
      <c r="I57" s="10">
        <f t="shared" si="2"/>
        <v>38153</v>
      </c>
      <c r="J57" s="2">
        <v>1700</v>
      </c>
      <c r="K57" s="11">
        <f t="shared" si="3"/>
        <v>635.6333333333331</v>
      </c>
      <c r="Q57">
        <v>2003</v>
      </c>
      <c r="R57">
        <v>2</v>
      </c>
      <c r="S57" s="9">
        <v>37667</v>
      </c>
      <c r="T57" s="13">
        <v>0.909392857142857</v>
      </c>
    </row>
    <row r="58" spans="2:20" ht="12.75">
      <c r="B58" s="7">
        <v>2003</v>
      </c>
      <c r="C58" s="7">
        <v>9</v>
      </c>
      <c r="D58" s="10">
        <f aca="true" t="shared" si="4" ref="D58:D79">DATE(B58,C58,15)</f>
        <v>37879</v>
      </c>
      <c r="E58" s="2">
        <v>1400</v>
      </c>
      <c r="F58"/>
      <c r="G58" s="7">
        <v>2004</v>
      </c>
      <c r="H58" s="7">
        <v>7</v>
      </c>
      <c r="I58" s="10">
        <f t="shared" si="2"/>
        <v>38183</v>
      </c>
      <c r="J58" s="2">
        <v>2000</v>
      </c>
      <c r="K58" s="11">
        <f t="shared" si="3"/>
        <v>592.677419354839</v>
      </c>
      <c r="Q58">
        <v>2003</v>
      </c>
      <c r="R58">
        <v>3</v>
      </c>
      <c r="S58" s="9">
        <v>37695</v>
      </c>
      <c r="T58" s="13">
        <v>0.637032258064516</v>
      </c>
    </row>
    <row r="59" spans="2:20" ht="12.75">
      <c r="B59" s="7">
        <v>2003</v>
      </c>
      <c r="C59" s="7">
        <v>10</v>
      </c>
      <c r="D59" s="10">
        <f t="shared" si="4"/>
        <v>37909</v>
      </c>
      <c r="E59" s="2">
        <v>1750</v>
      </c>
      <c r="F59"/>
      <c r="G59" s="7">
        <v>2004</v>
      </c>
      <c r="H59" s="7">
        <v>8</v>
      </c>
      <c r="I59" s="10">
        <f t="shared" si="2"/>
        <v>38214</v>
      </c>
      <c r="J59" s="2">
        <v>1800</v>
      </c>
      <c r="K59" s="11">
        <f t="shared" si="3"/>
        <v>815.516129032258</v>
      </c>
      <c r="Q59">
        <v>2003</v>
      </c>
      <c r="R59">
        <v>4</v>
      </c>
      <c r="S59" s="9">
        <v>37726</v>
      </c>
      <c r="T59" s="13">
        <v>0.726033333333333</v>
      </c>
    </row>
    <row r="60" spans="2:20" ht="12.75">
      <c r="B60" s="7">
        <v>2003</v>
      </c>
      <c r="C60" s="7">
        <v>11</v>
      </c>
      <c r="D60" s="10">
        <f t="shared" si="4"/>
        <v>37940</v>
      </c>
      <c r="E60" s="2">
        <v>1850</v>
      </c>
      <c r="F60"/>
      <c r="G60" s="7">
        <v>2004</v>
      </c>
      <c r="H60" s="7">
        <v>9</v>
      </c>
      <c r="I60" s="10">
        <f t="shared" si="2"/>
        <v>38245</v>
      </c>
      <c r="J60" s="2">
        <v>2300</v>
      </c>
      <c r="K60" s="11">
        <f t="shared" si="3"/>
        <v>622.6666666666671</v>
      </c>
      <c r="Q60">
        <v>2003</v>
      </c>
      <c r="R60">
        <v>5</v>
      </c>
      <c r="S60" s="9">
        <v>37756</v>
      </c>
      <c r="T60" s="13">
        <v>0.128387096774194</v>
      </c>
    </row>
    <row r="61" spans="2:20" ht="12.75">
      <c r="B61" s="7">
        <v>2003</v>
      </c>
      <c r="C61" s="7">
        <v>12</v>
      </c>
      <c r="D61" s="10">
        <f t="shared" si="4"/>
        <v>37970</v>
      </c>
      <c r="E61" s="2">
        <v>1950</v>
      </c>
      <c r="F61"/>
      <c r="G61" s="7">
        <v>2004</v>
      </c>
      <c r="H61" s="7">
        <v>10</v>
      </c>
      <c r="I61" s="10">
        <f t="shared" si="2"/>
        <v>38275</v>
      </c>
      <c r="J61" s="2">
        <v>2200</v>
      </c>
      <c r="K61" s="11">
        <f t="shared" si="3"/>
        <v>647.4193548387101</v>
      </c>
      <c r="Q61">
        <v>2003</v>
      </c>
      <c r="R61">
        <v>6</v>
      </c>
      <c r="S61" s="9">
        <v>37787</v>
      </c>
      <c r="T61" s="13">
        <v>0</v>
      </c>
    </row>
    <row r="62" spans="2:20" ht="12.75">
      <c r="B62" s="7">
        <v>2004</v>
      </c>
      <c r="C62" s="7">
        <v>1</v>
      </c>
      <c r="D62" s="10">
        <f t="shared" si="4"/>
        <v>38001</v>
      </c>
      <c r="E62" s="2">
        <v>2100</v>
      </c>
      <c r="F62"/>
      <c r="G62" s="7">
        <v>2004</v>
      </c>
      <c r="H62" s="7">
        <v>11</v>
      </c>
      <c r="I62" s="10">
        <f t="shared" si="2"/>
        <v>38306</v>
      </c>
      <c r="J62" s="2">
        <v>1700</v>
      </c>
      <c r="K62" s="11">
        <f t="shared" si="3"/>
        <v>596.466666666667</v>
      </c>
      <c r="Q62">
        <v>2003</v>
      </c>
      <c r="R62">
        <v>7</v>
      </c>
      <c r="S62" s="9">
        <v>37817</v>
      </c>
      <c r="T62" s="13">
        <v>0.0674516129032258</v>
      </c>
    </row>
    <row r="63" spans="2:20" ht="12.75">
      <c r="B63" s="7">
        <v>2004</v>
      </c>
      <c r="C63" s="7">
        <v>2</v>
      </c>
      <c r="D63" s="10">
        <f t="shared" si="4"/>
        <v>38032</v>
      </c>
      <c r="E63" s="2">
        <v>2000</v>
      </c>
      <c r="F63"/>
      <c r="G63" s="7">
        <v>2004</v>
      </c>
      <c r="H63" s="7">
        <v>12</v>
      </c>
      <c r="I63" s="10">
        <f t="shared" si="2"/>
        <v>38336</v>
      </c>
      <c r="J63" s="2">
        <v>1900</v>
      </c>
      <c r="K63" s="11">
        <f t="shared" si="3"/>
        <v>626.0967741935481</v>
      </c>
      <c r="Q63">
        <v>2003</v>
      </c>
      <c r="R63">
        <v>8</v>
      </c>
      <c r="S63" s="9">
        <v>37848</v>
      </c>
      <c r="T63" s="13">
        <v>0.125</v>
      </c>
    </row>
    <row r="64" spans="2:20" ht="12.75">
      <c r="B64" s="7">
        <v>2004</v>
      </c>
      <c r="C64" s="7">
        <v>3</v>
      </c>
      <c r="D64" s="10">
        <f t="shared" si="4"/>
        <v>38061</v>
      </c>
      <c r="E64" s="2">
        <v>2200</v>
      </c>
      <c r="F64"/>
      <c r="G64" s="7">
        <v>2005</v>
      </c>
      <c r="H64" s="7">
        <v>1</v>
      </c>
      <c r="I64" s="10">
        <f t="shared" si="2"/>
        <v>38367</v>
      </c>
      <c r="J64" s="2">
        <v>1900</v>
      </c>
      <c r="K64" s="11">
        <f t="shared" si="3"/>
        <v>477.451612903226</v>
      </c>
      <c r="Q64">
        <v>2003</v>
      </c>
      <c r="R64">
        <v>9</v>
      </c>
      <c r="S64" s="9">
        <v>37879</v>
      </c>
      <c r="T64" s="13">
        <v>0.3623</v>
      </c>
    </row>
    <row r="65" spans="2:20" ht="12.75">
      <c r="B65" s="7">
        <v>2004</v>
      </c>
      <c r="C65" s="7">
        <v>4</v>
      </c>
      <c r="D65" s="10">
        <f t="shared" si="4"/>
        <v>38092</v>
      </c>
      <c r="E65" s="2">
        <v>2300</v>
      </c>
      <c r="F65"/>
      <c r="G65" s="7">
        <v>2005</v>
      </c>
      <c r="H65" s="7">
        <v>2</v>
      </c>
      <c r="I65" s="10">
        <f t="shared" si="2"/>
        <v>38398</v>
      </c>
      <c r="J65" s="2">
        <v>1900</v>
      </c>
      <c r="K65" s="11">
        <f t="shared" si="3"/>
        <v>522.678571428571</v>
      </c>
      <c r="Q65">
        <v>2003</v>
      </c>
      <c r="R65">
        <v>10</v>
      </c>
      <c r="S65" s="9">
        <v>37909</v>
      </c>
      <c r="T65" s="13">
        <v>0.734548387096774</v>
      </c>
    </row>
    <row r="66" spans="2:20" ht="12.75">
      <c r="B66" s="7">
        <v>2004</v>
      </c>
      <c r="C66" s="7">
        <v>5</v>
      </c>
      <c r="D66" s="10">
        <f t="shared" si="4"/>
        <v>38122</v>
      </c>
      <c r="E66" s="2">
        <v>1900</v>
      </c>
      <c r="F66"/>
      <c r="G66" s="7">
        <v>2005</v>
      </c>
      <c r="H66" s="7">
        <v>3</v>
      </c>
      <c r="I66" s="10">
        <f t="shared" si="2"/>
        <v>38426</v>
      </c>
      <c r="J66" s="2">
        <v>1900</v>
      </c>
      <c r="K66" s="11">
        <f>1000*T82</f>
        <v>547.548387096774</v>
      </c>
      <c r="Q66">
        <v>2003</v>
      </c>
      <c r="R66">
        <v>11</v>
      </c>
      <c r="S66" s="9">
        <v>37940</v>
      </c>
      <c r="T66" s="13">
        <v>0.706466666666667</v>
      </c>
    </row>
    <row r="67" spans="2:20" ht="12.75">
      <c r="B67" s="7">
        <v>2004</v>
      </c>
      <c r="C67" s="7">
        <v>6</v>
      </c>
      <c r="D67" s="10">
        <f t="shared" si="4"/>
        <v>38153</v>
      </c>
      <c r="E67" s="2">
        <v>1700</v>
      </c>
      <c r="F67"/>
      <c r="G67" s="7">
        <v>2005</v>
      </c>
      <c r="H67" s="7">
        <v>4</v>
      </c>
      <c r="I67" s="10">
        <f t="shared" si="2"/>
        <v>38457</v>
      </c>
      <c r="J67" s="2">
        <v>1900</v>
      </c>
      <c r="K67" s="11">
        <f t="shared" si="3"/>
        <v>542.2</v>
      </c>
      <c r="Q67">
        <v>2003</v>
      </c>
      <c r="R67">
        <v>12</v>
      </c>
      <c r="S67" s="9">
        <v>37970</v>
      </c>
      <c r="T67" s="13">
        <v>0.677774193548387</v>
      </c>
    </row>
    <row r="68" spans="2:20" ht="12.75">
      <c r="B68" s="7">
        <v>2004</v>
      </c>
      <c r="C68" s="7">
        <v>7</v>
      </c>
      <c r="D68" s="10">
        <f t="shared" si="4"/>
        <v>38183</v>
      </c>
      <c r="E68" s="2">
        <v>2000</v>
      </c>
      <c r="F68"/>
      <c r="G68" s="7">
        <v>2005</v>
      </c>
      <c r="H68" s="7">
        <v>5</v>
      </c>
      <c r="I68" s="10">
        <f t="shared" si="2"/>
        <v>38487</v>
      </c>
      <c r="J68" s="2">
        <v>1900</v>
      </c>
      <c r="K68" s="11">
        <f t="shared" si="3"/>
        <v>588.193548387097</v>
      </c>
      <c r="Q68">
        <v>2004</v>
      </c>
      <c r="R68">
        <v>1</v>
      </c>
      <c r="S68" s="9">
        <v>38001</v>
      </c>
      <c r="T68" s="13">
        <v>0.578290322580645</v>
      </c>
    </row>
    <row r="69" spans="2:20" ht="12.75">
      <c r="B69" s="7">
        <v>2004</v>
      </c>
      <c r="C69" s="7">
        <v>8</v>
      </c>
      <c r="D69" s="10">
        <f t="shared" si="4"/>
        <v>38214</v>
      </c>
      <c r="E69" s="2">
        <v>1800</v>
      </c>
      <c r="F69"/>
      <c r="G69" s="7">
        <v>2005</v>
      </c>
      <c r="H69" s="7">
        <v>6</v>
      </c>
      <c r="I69" s="10">
        <f t="shared" si="2"/>
        <v>38518</v>
      </c>
      <c r="J69" s="2">
        <v>1900</v>
      </c>
      <c r="K69" s="11">
        <f t="shared" si="3"/>
        <v>0</v>
      </c>
      <c r="Q69">
        <v>2004</v>
      </c>
      <c r="R69">
        <v>2</v>
      </c>
      <c r="S69" s="9">
        <v>38032</v>
      </c>
      <c r="T69" s="13">
        <v>0.645689655172414</v>
      </c>
    </row>
    <row r="70" spans="2:20" ht="12.75">
      <c r="B70" s="7">
        <v>2004</v>
      </c>
      <c r="C70" s="7">
        <v>9</v>
      </c>
      <c r="D70" s="10">
        <f t="shared" si="4"/>
        <v>38245</v>
      </c>
      <c r="E70" s="2">
        <v>2300</v>
      </c>
      <c r="F70"/>
      <c r="Q70">
        <v>2004</v>
      </c>
      <c r="R70">
        <v>3</v>
      </c>
      <c r="S70" s="9">
        <v>38061</v>
      </c>
      <c r="T70" s="13">
        <v>0.621064516129032</v>
      </c>
    </row>
    <row r="71" spans="2:20" ht="12.75">
      <c r="B71" s="7">
        <v>2004</v>
      </c>
      <c r="C71" s="7">
        <v>10</v>
      </c>
      <c r="D71" s="10">
        <f t="shared" si="4"/>
        <v>38275</v>
      </c>
      <c r="E71" s="2">
        <v>2200</v>
      </c>
      <c r="F71"/>
      <c r="Q71">
        <v>2004</v>
      </c>
      <c r="R71">
        <v>4</v>
      </c>
      <c r="S71" s="9">
        <v>38092</v>
      </c>
      <c r="T71" s="14">
        <v>0.768966666666667</v>
      </c>
    </row>
    <row r="72" spans="2:20" ht="12.75">
      <c r="B72" s="7">
        <v>2004</v>
      </c>
      <c r="C72" s="7">
        <v>11</v>
      </c>
      <c r="D72" s="10">
        <f t="shared" si="4"/>
        <v>38306</v>
      </c>
      <c r="E72" s="2">
        <v>1700</v>
      </c>
      <c r="F72"/>
      <c r="Q72">
        <v>2004</v>
      </c>
      <c r="R72">
        <v>5</v>
      </c>
      <c r="S72" s="9">
        <v>38122</v>
      </c>
      <c r="T72" s="14">
        <v>0.673903225806452</v>
      </c>
    </row>
    <row r="73" spans="2:20" ht="12.75">
      <c r="B73" s="7">
        <v>2004</v>
      </c>
      <c r="C73" s="7">
        <v>12</v>
      </c>
      <c r="D73" s="10">
        <f t="shared" si="4"/>
        <v>38336</v>
      </c>
      <c r="E73" s="2">
        <v>1900</v>
      </c>
      <c r="F73"/>
      <c r="Q73">
        <v>2004</v>
      </c>
      <c r="R73">
        <v>6</v>
      </c>
      <c r="S73" s="9">
        <v>38153</v>
      </c>
      <c r="T73" s="14">
        <v>0.635633333333333</v>
      </c>
    </row>
    <row r="74" spans="2:20" ht="12.75">
      <c r="B74" s="7">
        <v>2005</v>
      </c>
      <c r="C74" s="7">
        <v>1</v>
      </c>
      <c r="D74" s="10">
        <f t="shared" si="4"/>
        <v>38367</v>
      </c>
      <c r="E74" s="2">
        <v>1900</v>
      </c>
      <c r="F74"/>
      <c r="Q74">
        <v>2004</v>
      </c>
      <c r="R74">
        <v>7</v>
      </c>
      <c r="S74" s="9">
        <v>38183</v>
      </c>
      <c r="T74" s="14">
        <v>0.592677419354839</v>
      </c>
    </row>
    <row r="75" spans="2:20" ht="12.75">
      <c r="B75" s="7">
        <v>2005</v>
      </c>
      <c r="C75" s="7">
        <v>2</v>
      </c>
      <c r="D75" s="10">
        <f t="shared" si="4"/>
        <v>38398</v>
      </c>
      <c r="E75" s="2">
        <v>1900</v>
      </c>
      <c r="F75"/>
      <c r="Q75">
        <v>2004</v>
      </c>
      <c r="R75">
        <v>8</v>
      </c>
      <c r="S75" s="9">
        <v>38214</v>
      </c>
      <c r="T75" s="14">
        <v>0.815516129032258</v>
      </c>
    </row>
    <row r="76" spans="2:20" ht="12.75">
      <c r="B76" s="7">
        <v>2005</v>
      </c>
      <c r="C76" s="7">
        <v>3</v>
      </c>
      <c r="D76" s="10">
        <f t="shared" si="4"/>
        <v>38426</v>
      </c>
      <c r="E76" s="2">
        <v>1900</v>
      </c>
      <c r="F76"/>
      <c r="Q76">
        <v>2004</v>
      </c>
      <c r="R76">
        <v>9</v>
      </c>
      <c r="S76" s="9">
        <v>38245</v>
      </c>
      <c r="T76" s="14">
        <v>0.622666666666667</v>
      </c>
    </row>
    <row r="77" spans="2:20" ht="12.75">
      <c r="B77" s="7">
        <v>2005</v>
      </c>
      <c r="C77" s="7">
        <v>4</v>
      </c>
      <c r="D77" s="10">
        <f t="shared" si="4"/>
        <v>38457</v>
      </c>
      <c r="E77" s="2">
        <v>1900</v>
      </c>
      <c r="F77"/>
      <c r="Q77">
        <v>2004</v>
      </c>
      <c r="R77">
        <v>10</v>
      </c>
      <c r="S77" s="9">
        <v>38275</v>
      </c>
      <c r="T77" s="14">
        <v>0.64741935483871</v>
      </c>
    </row>
    <row r="78" spans="2:20" ht="12.75">
      <c r="B78" s="7">
        <v>2005</v>
      </c>
      <c r="C78" s="7">
        <v>5</v>
      </c>
      <c r="D78" s="10">
        <f t="shared" si="4"/>
        <v>38487</v>
      </c>
      <c r="E78" s="2">
        <v>1900</v>
      </c>
      <c r="F78"/>
      <c r="Q78">
        <v>2004</v>
      </c>
      <c r="R78">
        <v>11</v>
      </c>
      <c r="S78" s="9">
        <v>38306</v>
      </c>
      <c r="T78" s="14">
        <v>0.596466666666667</v>
      </c>
    </row>
    <row r="79" spans="2:20" ht="12.75">
      <c r="B79" s="7">
        <v>2005</v>
      </c>
      <c r="C79" s="7">
        <v>6</v>
      </c>
      <c r="D79" s="10">
        <f t="shared" si="4"/>
        <v>38518</v>
      </c>
      <c r="E79" s="2">
        <v>1900</v>
      </c>
      <c r="F79"/>
      <c r="Q79">
        <v>2004</v>
      </c>
      <c r="R79">
        <v>12</v>
      </c>
      <c r="S79" s="9">
        <v>38336</v>
      </c>
      <c r="T79" s="14">
        <v>0.626096774193548</v>
      </c>
    </row>
    <row r="80" spans="5:20" ht="12.75">
      <c r="E80" s="7"/>
      <c r="F80" s="7"/>
      <c r="Q80">
        <v>2005</v>
      </c>
      <c r="R80">
        <v>1</v>
      </c>
      <c r="S80" s="9">
        <v>38367</v>
      </c>
      <c r="T80" s="13">
        <v>0.477451612903226</v>
      </c>
    </row>
    <row r="81" spans="5:20" ht="12.75">
      <c r="E81" s="7"/>
      <c r="F81" s="7"/>
      <c r="Q81">
        <v>2005</v>
      </c>
      <c r="R81">
        <v>2</v>
      </c>
      <c r="S81" s="9">
        <v>38398</v>
      </c>
      <c r="T81" s="13">
        <v>0.522678571428571</v>
      </c>
    </row>
    <row r="82" spans="5:20" ht="12.75">
      <c r="E82" s="7"/>
      <c r="F82" s="7"/>
      <c r="Q82">
        <v>2005</v>
      </c>
      <c r="R82">
        <v>3</v>
      </c>
      <c r="S82" s="9">
        <v>38426</v>
      </c>
      <c r="T82" s="13">
        <v>0.547548387096774</v>
      </c>
    </row>
    <row r="83" spans="5:20" ht="12.75">
      <c r="E83" s="7"/>
      <c r="F83" s="7"/>
      <c r="Q83">
        <v>2005</v>
      </c>
      <c r="R83">
        <f>IF(R82&gt;11,1,R82+1)</f>
        <v>4</v>
      </c>
      <c r="S83" s="9">
        <f>DATE(Q83,R83,15)</f>
        <v>38457</v>
      </c>
      <c r="T83" s="13">
        <v>0.5422</v>
      </c>
    </row>
    <row r="84" spans="5:20" ht="12.75">
      <c r="E84" s="7"/>
      <c r="F84" s="7"/>
      <c r="Q84">
        <v>2005</v>
      </c>
      <c r="R84">
        <f>IF(R83&gt;11,1,R83+1)</f>
        <v>5</v>
      </c>
      <c r="S84" s="9">
        <f>DATE(Q84,R84,15)</f>
        <v>38487</v>
      </c>
      <c r="T84" s="13">
        <v>0.588193548387097</v>
      </c>
    </row>
    <row r="85" spans="5:6" ht="12.75">
      <c r="E85" s="7"/>
      <c r="F85" s="7"/>
    </row>
    <row r="86" spans="5:6" ht="12.75">
      <c r="E86" s="7"/>
      <c r="F86" s="7"/>
    </row>
    <row r="87" spans="5:6" ht="12.75">
      <c r="E87" s="7"/>
      <c r="F87" s="7"/>
    </row>
    <row r="88" spans="5:6" ht="12.75">
      <c r="E88" s="7"/>
      <c r="F88" s="7"/>
    </row>
    <row r="89" spans="5:6" ht="12.75">
      <c r="E89" s="7"/>
      <c r="F89" s="7"/>
    </row>
    <row r="90" spans="5:6" ht="12.75">
      <c r="E90" s="7"/>
      <c r="F90" s="7"/>
    </row>
    <row r="91" spans="5:6" ht="12.75">
      <c r="E91" s="7"/>
      <c r="F91" s="7"/>
    </row>
    <row r="92" spans="5:6" ht="12.75">
      <c r="E92" s="7"/>
      <c r="F92" s="7"/>
    </row>
    <row r="93" spans="5:6" ht="12.75">
      <c r="E93" s="7"/>
      <c r="F93" s="7"/>
    </row>
    <row r="94" spans="5:6" ht="12.75">
      <c r="E94" s="7"/>
      <c r="F94" s="7"/>
    </row>
    <row r="95" spans="5:6" ht="12.75">
      <c r="E95" s="7"/>
      <c r="F95" s="7"/>
    </row>
    <row r="96" spans="5:6" ht="12.75">
      <c r="E96" s="7"/>
      <c r="F96" s="7"/>
    </row>
    <row r="97" spans="5:6" ht="12.75">
      <c r="E97" s="7"/>
      <c r="F97" s="7"/>
    </row>
    <row r="98" spans="5:6" ht="12.75">
      <c r="E98" s="7"/>
      <c r="F98" s="7"/>
    </row>
    <row r="99" spans="5:6" ht="12.75">
      <c r="E99" s="7"/>
      <c r="F99" s="7"/>
    </row>
    <row r="100" spans="5:6" ht="12.75">
      <c r="E100" s="7"/>
      <c r="F100" s="7"/>
    </row>
    <row r="101" spans="5:6" ht="12.75">
      <c r="E101" s="7"/>
      <c r="F101" s="7"/>
    </row>
    <row r="102" spans="5:6" ht="12.75">
      <c r="E102" s="7"/>
      <c r="F102" s="7"/>
    </row>
    <row r="103" spans="5:6" ht="12.75">
      <c r="E103" s="7"/>
      <c r="F103" s="7"/>
    </row>
    <row r="104" spans="5:6" ht="12.75">
      <c r="E104" s="7"/>
      <c r="F104" s="7"/>
    </row>
    <row r="105" spans="5:6" ht="12.75">
      <c r="E105" s="7"/>
      <c r="F105" s="7"/>
    </row>
    <row r="106" spans="5:6" ht="12.75">
      <c r="E106" s="7"/>
      <c r="F106" s="7"/>
    </row>
    <row r="107" spans="5:6" ht="12.75">
      <c r="E107" s="7"/>
      <c r="F107" s="7"/>
    </row>
    <row r="108" spans="5:6" ht="12.75">
      <c r="E108" s="7"/>
      <c r="F108" s="7"/>
    </row>
    <row r="109" spans="5:6" ht="12.75">
      <c r="E109" s="7"/>
      <c r="F109" s="7"/>
    </row>
    <row r="110" spans="5:6" ht="12.75">
      <c r="E110" s="7"/>
      <c r="F110" s="7"/>
    </row>
    <row r="111" spans="5:6" ht="12.75">
      <c r="E111" s="7"/>
      <c r="F111" s="7"/>
    </row>
    <row r="112" spans="5:6" ht="12.75">
      <c r="E112" s="7"/>
      <c r="F112" s="7"/>
    </row>
    <row r="113" spans="5:6" ht="12.75">
      <c r="E113" s="7"/>
      <c r="F113" s="7"/>
    </row>
    <row r="114" spans="5:6" ht="12.75">
      <c r="E114" s="7"/>
      <c r="F114" s="7"/>
    </row>
    <row r="115" spans="5:6" ht="12.75">
      <c r="E115" s="7"/>
      <c r="F115" s="7"/>
    </row>
    <row r="116" spans="5:6" ht="12.75">
      <c r="E116" s="7"/>
      <c r="F116" s="7"/>
    </row>
    <row r="117" spans="5:6" ht="12.75">
      <c r="E117" s="7"/>
      <c r="F117" s="7"/>
    </row>
    <row r="118" spans="5:6" ht="12.75">
      <c r="E118" s="7"/>
      <c r="F118" s="7"/>
    </row>
  </sheetData>
  <mergeCells count="1">
    <mergeCell ref="O2:P2"/>
  </mergeCells>
  <hyperlinks>
    <hyperlink ref="B5" r:id="rId1" display="eia.doe.gov/emeu/ipsr/t12.xls"/>
    <hyperlink ref="B6" r:id="rId2" display="tonto.eia.doe.gov/FTPROOT/monthlyhistory.htm"/>
    <hyperlink ref="Q3" r:id="rId3" display="DOE's International Petroleum Monthly"/>
    <hyperlink ref="B4" r:id="rId4" display="Latest Iraqi Production"/>
  </hyperlinks>
  <printOptions/>
  <pageMargins left="0.75" right="0.75" top="1" bottom="1" header="0.5" footer="0.5"/>
  <pageSetup orientation="portrait" paperSize="9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2:BA81"/>
  <sheetViews>
    <sheetView zoomScale="85" zoomScaleNormal="85" workbookViewId="0" topLeftCell="A23">
      <selection activeCell="E80" sqref="E80:E81"/>
    </sheetView>
  </sheetViews>
  <sheetFormatPr defaultColWidth="9.140625" defaultRowHeight="12.75"/>
  <cols>
    <col min="1" max="1" width="6.28125" style="0" customWidth="1"/>
    <col min="2" max="2" width="8.140625" style="0" customWidth="1"/>
    <col min="3" max="3" width="6.28125" style="0" customWidth="1"/>
    <col min="4" max="4" width="8.57421875" style="0" customWidth="1"/>
    <col min="5" max="16384" width="6.28125" style="0" customWidth="1"/>
  </cols>
  <sheetData>
    <row r="2" ht="12.75">
      <c r="B2" s="4" t="s">
        <v>7</v>
      </c>
    </row>
    <row r="3" spans="2:3" ht="12.75">
      <c r="B3" t="s">
        <v>4</v>
      </c>
      <c r="C3" t="s">
        <v>5</v>
      </c>
    </row>
    <row r="4" spans="2:23" ht="12.75">
      <c r="B4" t="s">
        <v>6</v>
      </c>
      <c r="N4">
        <v>0.829</v>
      </c>
      <c r="O4">
        <v>0.75</v>
      </c>
      <c r="P4">
        <v>0.773</v>
      </c>
      <c r="Q4">
        <v>0.68</v>
      </c>
      <c r="R4">
        <v>0.672</v>
      </c>
      <c r="S4">
        <v>0.741</v>
      </c>
      <c r="T4">
        <v>0.922</v>
      </c>
      <c r="U4">
        <v>0.713</v>
      </c>
      <c r="V4">
        <v>0.668</v>
      </c>
      <c r="W4" t="s">
        <v>1</v>
      </c>
    </row>
    <row r="5" spans="2:5" ht="12.75">
      <c r="B5">
        <v>1999</v>
      </c>
      <c r="C5">
        <v>1</v>
      </c>
      <c r="D5" s="9">
        <f>DATE(B5,C5,15)</f>
        <v>36175</v>
      </c>
      <c r="E5">
        <v>0.471</v>
      </c>
    </row>
    <row r="6" spans="2:20" ht="12.75">
      <c r="B6">
        <f>B5</f>
        <v>1999</v>
      </c>
      <c r="C6">
        <f>C5+1</f>
        <v>2</v>
      </c>
      <c r="D6" s="9">
        <f aca="true" t="shared" si="0" ref="D6:D16">DATE(B6,C6,15)</f>
        <v>36206</v>
      </c>
      <c r="E6">
        <v>0.681</v>
      </c>
      <c r="T6" t="s">
        <v>11</v>
      </c>
    </row>
    <row r="7" spans="2:22" ht="12.75">
      <c r="B7">
        <f aca="true" t="shared" si="1" ref="B7:B16">B6</f>
        <v>1999</v>
      </c>
      <c r="C7">
        <f aca="true" t="shared" si="2" ref="C7:C16">C6+1</f>
        <v>3</v>
      </c>
      <c r="D7" s="9">
        <f t="shared" si="0"/>
        <v>36234</v>
      </c>
      <c r="E7">
        <v>0.791</v>
      </c>
      <c r="K7">
        <v>0.471</v>
      </c>
      <c r="L7">
        <v>0.681</v>
      </c>
      <c r="M7">
        <v>0.791</v>
      </c>
      <c r="N7">
        <v>0.829</v>
      </c>
      <c r="O7">
        <v>0.75</v>
      </c>
      <c r="P7">
        <v>0.773</v>
      </c>
      <c r="Q7">
        <v>0.68</v>
      </c>
      <c r="R7">
        <v>0.672</v>
      </c>
      <c r="S7">
        <v>0.741</v>
      </c>
      <c r="T7">
        <v>0.922</v>
      </c>
      <c r="U7">
        <v>0.713</v>
      </c>
      <c r="V7">
        <v>0.668</v>
      </c>
    </row>
    <row r="8" spans="2:5" s="12" customFormat="1" ht="12.75">
      <c r="B8">
        <f t="shared" si="1"/>
        <v>1999</v>
      </c>
      <c r="C8">
        <f t="shared" si="2"/>
        <v>4</v>
      </c>
      <c r="D8" s="9">
        <f t="shared" si="0"/>
        <v>36265</v>
      </c>
      <c r="E8">
        <v>0.829</v>
      </c>
    </row>
    <row r="9" spans="2:5" ht="12.75">
      <c r="B9">
        <f t="shared" si="1"/>
        <v>1999</v>
      </c>
      <c r="C9">
        <f t="shared" si="2"/>
        <v>5</v>
      </c>
      <c r="D9" s="9">
        <f t="shared" si="0"/>
        <v>36295</v>
      </c>
      <c r="E9">
        <v>0.75</v>
      </c>
    </row>
    <row r="10" spans="2:53" s="13" customFormat="1" ht="12.75">
      <c r="B10">
        <f t="shared" si="1"/>
        <v>1999</v>
      </c>
      <c r="C10">
        <f t="shared" si="2"/>
        <v>6</v>
      </c>
      <c r="D10" s="9">
        <f t="shared" si="0"/>
        <v>36326</v>
      </c>
      <c r="E10">
        <v>0.773</v>
      </c>
      <c r="AS10" s="14"/>
      <c r="AT10" s="14"/>
      <c r="AU10" s="14"/>
      <c r="AV10" s="14"/>
      <c r="AW10" s="14"/>
      <c r="AX10" s="14"/>
      <c r="AY10" s="14"/>
      <c r="AZ10" s="14"/>
      <c r="BA10" s="14"/>
    </row>
    <row r="11" spans="2:5" ht="12.75">
      <c r="B11">
        <f t="shared" si="1"/>
        <v>1999</v>
      </c>
      <c r="C11">
        <f t="shared" si="2"/>
        <v>7</v>
      </c>
      <c r="D11" s="9">
        <f t="shared" si="0"/>
        <v>36356</v>
      </c>
      <c r="E11">
        <v>0.68</v>
      </c>
    </row>
    <row r="12" spans="2:14" ht="12.75">
      <c r="B12">
        <f t="shared" si="1"/>
        <v>1999</v>
      </c>
      <c r="C12">
        <f t="shared" si="2"/>
        <v>8</v>
      </c>
      <c r="D12" s="9">
        <f t="shared" si="0"/>
        <v>36387</v>
      </c>
      <c r="E12">
        <v>0.672</v>
      </c>
      <c r="N12" t="s">
        <v>1</v>
      </c>
    </row>
    <row r="13" spans="2:5" ht="12.75">
      <c r="B13">
        <f t="shared" si="1"/>
        <v>1999</v>
      </c>
      <c r="C13">
        <f t="shared" si="2"/>
        <v>9</v>
      </c>
      <c r="D13" s="9">
        <f t="shared" si="0"/>
        <v>36418</v>
      </c>
      <c r="E13">
        <v>0.741</v>
      </c>
    </row>
    <row r="14" spans="2:5" ht="12.75">
      <c r="B14">
        <f t="shared" si="1"/>
        <v>1999</v>
      </c>
      <c r="C14">
        <f t="shared" si="2"/>
        <v>10</v>
      </c>
      <c r="D14" s="9">
        <f t="shared" si="0"/>
        <v>36448</v>
      </c>
      <c r="E14">
        <v>0.922</v>
      </c>
    </row>
    <row r="15" spans="2:5" ht="12.75">
      <c r="B15">
        <f t="shared" si="1"/>
        <v>1999</v>
      </c>
      <c r="C15">
        <f t="shared" si="2"/>
        <v>11</v>
      </c>
      <c r="D15" s="9">
        <f t="shared" si="0"/>
        <v>36479</v>
      </c>
      <c r="E15">
        <v>0.713</v>
      </c>
    </row>
    <row r="16" spans="2:5" ht="12.75">
      <c r="B16">
        <f t="shared" si="1"/>
        <v>1999</v>
      </c>
      <c r="C16">
        <f t="shared" si="2"/>
        <v>12</v>
      </c>
      <c r="D16" s="9">
        <f t="shared" si="0"/>
        <v>36509</v>
      </c>
      <c r="E16">
        <v>0.668</v>
      </c>
    </row>
    <row r="17" spans="2:5" ht="12.75">
      <c r="B17">
        <v>2000</v>
      </c>
      <c r="C17">
        <v>1</v>
      </c>
      <c r="D17" s="9">
        <v>36540</v>
      </c>
      <c r="E17">
        <v>0.294</v>
      </c>
    </row>
    <row r="18" spans="2:23" ht="12.75">
      <c r="B18">
        <v>2000</v>
      </c>
      <c r="C18">
        <v>2</v>
      </c>
      <c r="D18" s="9">
        <v>36571</v>
      </c>
      <c r="E18">
        <v>0.236</v>
      </c>
      <c r="W18" t="s">
        <v>1</v>
      </c>
    </row>
    <row r="19" spans="2:5" ht="12.75">
      <c r="B19">
        <v>2000</v>
      </c>
      <c r="C19">
        <v>3</v>
      </c>
      <c r="D19" s="9">
        <v>36600</v>
      </c>
      <c r="E19">
        <v>0.566</v>
      </c>
    </row>
    <row r="20" spans="2:5" ht="12.75">
      <c r="B20">
        <v>2000</v>
      </c>
      <c r="C20">
        <v>4</v>
      </c>
      <c r="D20" s="9">
        <v>36631</v>
      </c>
      <c r="E20">
        <v>0.862</v>
      </c>
    </row>
    <row r="21" spans="2:5" ht="12.75">
      <c r="B21">
        <v>2000</v>
      </c>
      <c r="C21">
        <v>5</v>
      </c>
      <c r="D21" s="9">
        <v>36661</v>
      </c>
      <c r="E21">
        <v>0.973</v>
      </c>
    </row>
    <row r="22" spans="2:5" ht="12.75">
      <c r="B22">
        <v>2000</v>
      </c>
      <c r="C22">
        <v>6</v>
      </c>
      <c r="D22" s="9">
        <v>36692</v>
      </c>
      <c r="E22">
        <v>0.74</v>
      </c>
    </row>
    <row r="23" spans="2:5" ht="12.75">
      <c r="B23">
        <v>2000</v>
      </c>
      <c r="C23">
        <v>7</v>
      </c>
      <c r="D23" s="9">
        <v>36722</v>
      </c>
      <c r="E23">
        <v>0.697</v>
      </c>
    </row>
    <row r="24" spans="2:5" ht="12.75">
      <c r="B24">
        <v>2000</v>
      </c>
      <c r="C24">
        <v>8</v>
      </c>
      <c r="D24" s="9">
        <v>36753</v>
      </c>
      <c r="E24">
        <v>0.562</v>
      </c>
    </row>
    <row r="25" spans="2:5" ht="12.75">
      <c r="B25">
        <v>2000</v>
      </c>
      <c r="C25">
        <v>9</v>
      </c>
      <c r="D25" s="9">
        <v>36784</v>
      </c>
      <c r="E25">
        <v>0.765</v>
      </c>
    </row>
    <row r="26" spans="2:5" ht="12.75">
      <c r="B26">
        <v>2000</v>
      </c>
      <c r="C26">
        <v>10</v>
      </c>
      <c r="D26" s="9">
        <v>36814</v>
      </c>
      <c r="E26" s="13">
        <v>0.653</v>
      </c>
    </row>
    <row r="27" spans="2:5" ht="12.75">
      <c r="B27">
        <v>2000</v>
      </c>
      <c r="C27">
        <v>11</v>
      </c>
      <c r="D27" s="9">
        <v>36845</v>
      </c>
      <c r="E27" s="13">
        <v>0.585</v>
      </c>
    </row>
    <row r="28" spans="2:5" ht="12.75">
      <c r="B28">
        <v>2000</v>
      </c>
      <c r="C28">
        <v>12</v>
      </c>
      <c r="D28" s="9">
        <v>36875</v>
      </c>
      <c r="E28" s="13">
        <v>0.528</v>
      </c>
    </row>
    <row r="29" spans="2:5" ht="12.75">
      <c r="B29">
        <v>2001</v>
      </c>
      <c r="C29">
        <v>1</v>
      </c>
      <c r="D29" s="9">
        <v>36906</v>
      </c>
      <c r="E29" s="13">
        <v>0.294</v>
      </c>
    </row>
    <row r="30" spans="2:5" ht="12.75">
      <c r="B30">
        <v>2001</v>
      </c>
      <c r="C30">
        <v>2</v>
      </c>
      <c r="D30" s="9">
        <v>36937</v>
      </c>
      <c r="E30" s="13">
        <v>0.236</v>
      </c>
    </row>
    <row r="31" spans="2:5" ht="12.75">
      <c r="B31">
        <v>2001</v>
      </c>
      <c r="C31">
        <v>3</v>
      </c>
      <c r="D31" s="9">
        <v>36965</v>
      </c>
      <c r="E31" s="13">
        <v>0.566</v>
      </c>
    </row>
    <row r="32" spans="2:5" ht="12.75">
      <c r="B32">
        <v>2001</v>
      </c>
      <c r="C32">
        <v>4</v>
      </c>
      <c r="D32" s="9">
        <v>36996</v>
      </c>
      <c r="E32" s="13">
        <v>0.862</v>
      </c>
    </row>
    <row r="33" spans="2:5" ht="12.75">
      <c r="B33">
        <v>2001</v>
      </c>
      <c r="C33">
        <v>5</v>
      </c>
      <c r="D33" s="9">
        <v>37026</v>
      </c>
      <c r="E33" s="13">
        <v>0.973</v>
      </c>
    </row>
    <row r="34" spans="2:5" ht="12.75">
      <c r="B34">
        <v>2001</v>
      </c>
      <c r="C34">
        <v>6</v>
      </c>
      <c r="D34" s="9">
        <v>37057</v>
      </c>
      <c r="E34" s="13">
        <v>0.81</v>
      </c>
    </row>
    <row r="35" spans="2:5" ht="12.75">
      <c r="B35">
        <v>2001</v>
      </c>
      <c r="C35">
        <v>7</v>
      </c>
      <c r="D35" s="9">
        <v>37087</v>
      </c>
      <c r="E35" s="13">
        <v>0.71</v>
      </c>
    </row>
    <row r="36" spans="2:5" ht="12.75">
      <c r="B36">
        <v>2001</v>
      </c>
      <c r="C36">
        <v>8</v>
      </c>
      <c r="D36" s="9">
        <v>37118</v>
      </c>
      <c r="E36" s="13">
        <v>0.563</v>
      </c>
    </row>
    <row r="37" spans="2:5" ht="12.75">
      <c r="B37">
        <v>2001</v>
      </c>
      <c r="C37">
        <v>9</v>
      </c>
      <c r="D37" s="9">
        <v>37149</v>
      </c>
      <c r="E37" s="13">
        <v>1.192</v>
      </c>
    </row>
    <row r="38" spans="2:5" ht="12.75">
      <c r="B38">
        <v>2001</v>
      </c>
      <c r="C38">
        <v>10</v>
      </c>
      <c r="D38" s="9">
        <v>37179</v>
      </c>
      <c r="E38" s="13">
        <v>1.177</v>
      </c>
    </row>
    <row r="39" spans="2:5" ht="12.75">
      <c r="B39">
        <v>2001</v>
      </c>
      <c r="C39">
        <v>11</v>
      </c>
      <c r="D39" s="9">
        <v>37210</v>
      </c>
      <c r="E39" s="13">
        <v>0.889</v>
      </c>
    </row>
    <row r="40" spans="2:5" ht="12.75">
      <c r="B40">
        <v>2002</v>
      </c>
      <c r="C40">
        <v>12</v>
      </c>
      <c r="D40" s="9">
        <v>37605</v>
      </c>
      <c r="E40" s="13">
        <v>1.126</v>
      </c>
    </row>
    <row r="41" spans="2:5" ht="12.75">
      <c r="B41">
        <v>2002</v>
      </c>
      <c r="C41">
        <v>1</v>
      </c>
      <c r="D41" s="9">
        <v>37271</v>
      </c>
      <c r="E41" s="13">
        <v>0.988</v>
      </c>
    </row>
    <row r="42" spans="2:5" ht="12.75">
      <c r="B42">
        <v>2002</v>
      </c>
      <c r="C42">
        <v>2</v>
      </c>
      <c r="D42" s="9">
        <v>37302</v>
      </c>
      <c r="E42" s="13">
        <v>0.706</v>
      </c>
    </row>
    <row r="43" spans="2:5" ht="12.75">
      <c r="B43">
        <v>2002</v>
      </c>
      <c r="C43">
        <v>3</v>
      </c>
      <c r="D43" s="9">
        <v>37330</v>
      </c>
      <c r="E43" s="13">
        <v>0.78</v>
      </c>
    </row>
    <row r="44" spans="2:5" ht="12.75">
      <c r="B44">
        <v>2002</v>
      </c>
      <c r="C44">
        <v>4</v>
      </c>
      <c r="D44" s="9">
        <v>37361</v>
      </c>
      <c r="E44" s="13">
        <v>0.583</v>
      </c>
    </row>
    <row r="45" spans="2:5" ht="12.75">
      <c r="B45">
        <v>2002</v>
      </c>
      <c r="C45">
        <v>5</v>
      </c>
      <c r="D45" s="9">
        <v>37391</v>
      </c>
      <c r="E45" s="13">
        <v>0.436</v>
      </c>
    </row>
    <row r="46" spans="2:5" ht="12.75">
      <c r="B46">
        <v>2002</v>
      </c>
      <c r="C46">
        <v>6</v>
      </c>
      <c r="D46" s="9">
        <v>37422</v>
      </c>
      <c r="E46" s="13">
        <v>0.167</v>
      </c>
    </row>
    <row r="47" spans="2:5" ht="12.75">
      <c r="B47">
        <v>2002</v>
      </c>
      <c r="C47">
        <v>7</v>
      </c>
      <c r="D47" s="9">
        <v>37452</v>
      </c>
      <c r="E47" s="13">
        <v>0.301</v>
      </c>
    </row>
    <row r="48" spans="2:5" ht="12.75">
      <c r="B48">
        <v>2002</v>
      </c>
      <c r="C48">
        <v>8</v>
      </c>
      <c r="D48" s="9">
        <v>37483</v>
      </c>
      <c r="E48" s="13">
        <v>0.246</v>
      </c>
    </row>
    <row r="49" spans="2:5" ht="12.75">
      <c r="B49">
        <v>2002</v>
      </c>
      <c r="C49">
        <v>9</v>
      </c>
      <c r="D49" s="9">
        <v>37514</v>
      </c>
      <c r="E49" s="13">
        <v>0.148</v>
      </c>
    </row>
    <row r="50" spans="2:5" ht="12.75">
      <c r="B50">
        <v>2002</v>
      </c>
      <c r="C50">
        <v>10</v>
      </c>
      <c r="D50" s="9">
        <v>37544</v>
      </c>
      <c r="E50" s="13">
        <v>0.248225806451613</v>
      </c>
    </row>
    <row r="51" spans="2:5" ht="12.75">
      <c r="B51">
        <v>2002</v>
      </c>
      <c r="C51">
        <v>11</v>
      </c>
      <c r="D51" s="9">
        <v>37575</v>
      </c>
      <c r="E51" s="13">
        <v>0.403333333333333</v>
      </c>
    </row>
    <row r="52" spans="2:5" ht="12.75">
      <c r="B52">
        <v>2002</v>
      </c>
      <c r="C52">
        <v>12</v>
      </c>
      <c r="D52" s="9">
        <v>37605</v>
      </c>
      <c r="E52" s="13">
        <v>0.394354838709677</v>
      </c>
    </row>
    <row r="53" spans="2:5" ht="12.75">
      <c r="B53">
        <v>2003</v>
      </c>
      <c r="C53">
        <v>1</v>
      </c>
      <c r="D53" s="9">
        <v>37636</v>
      </c>
      <c r="E53" s="13">
        <v>0.600096774193548</v>
      </c>
    </row>
    <row r="54" spans="2:5" ht="12.75">
      <c r="B54">
        <v>2003</v>
      </c>
      <c r="C54">
        <v>2</v>
      </c>
      <c r="D54" s="9">
        <v>37667</v>
      </c>
      <c r="E54" s="13">
        <v>0.909392857142857</v>
      </c>
    </row>
    <row r="55" spans="2:5" ht="12.75">
      <c r="B55">
        <v>2003</v>
      </c>
      <c r="C55">
        <v>3</v>
      </c>
      <c r="D55" s="9">
        <v>37695</v>
      </c>
      <c r="E55" s="13">
        <v>0.637032258064516</v>
      </c>
    </row>
    <row r="56" spans="2:5" ht="12.75">
      <c r="B56">
        <v>2003</v>
      </c>
      <c r="C56">
        <v>4</v>
      </c>
      <c r="D56" s="9">
        <v>37726</v>
      </c>
      <c r="E56" s="13">
        <v>0.726033333333333</v>
      </c>
    </row>
    <row r="57" spans="2:5" ht="12.75">
      <c r="B57">
        <v>2003</v>
      </c>
      <c r="C57">
        <v>5</v>
      </c>
      <c r="D57" s="9">
        <v>37756</v>
      </c>
      <c r="E57" s="13">
        <v>0.128387096774194</v>
      </c>
    </row>
    <row r="58" spans="2:5" ht="12.75">
      <c r="B58">
        <v>2003</v>
      </c>
      <c r="C58">
        <v>6</v>
      </c>
      <c r="D58" s="9">
        <v>37787</v>
      </c>
      <c r="E58" s="13">
        <v>0</v>
      </c>
    </row>
    <row r="59" spans="2:5" ht="12.75">
      <c r="B59">
        <v>2003</v>
      </c>
      <c r="C59">
        <v>7</v>
      </c>
      <c r="D59" s="9">
        <v>37817</v>
      </c>
      <c r="E59" s="13">
        <v>0.0674516129032258</v>
      </c>
    </row>
    <row r="60" spans="2:5" ht="12.75">
      <c r="B60">
        <v>2003</v>
      </c>
      <c r="C60">
        <v>8</v>
      </c>
      <c r="D60" s="9">
        <v>37848</v>
      </c>
      <c r="E60" s="13">
        <v>0.125</v>
      </c>
    </row>
    <row r="61" spans="2:5" ht="12.75">
      <c r="B61">
        <v>2003</v>
      </c>
      <c r="C61">
        <v>9</v>
      </c>
      <c r="D61" s="9">
        <v>37879</v>
      </c>
      <c r="E61" s="13">
        <v>0.3623</v>
      </c>
    </row>
    <row r="62" spans="2:5" ht="12.75">
      <c r="B62">
        <v>2003</v>
      </c>
      <c r="C62">
        <v>10</v>
      </c>
      <c r="D62" s="9">
        <v>37909</v>
      </c>
      <c r="E62" s="13">
        <v>0.734548387096774</v>
      </c>
    </row>
    <row r="63" spans="2:5" ht="12.75">
      <c r="B63">
        <v>2003</v>
      </c>
      <c r="C63">
        <v>11</v>
      </c>
      <c r="D63" s="9">
        <v>37940</v>
      </c>
      <c r="E63" s="13">
        <v>0.706466666666667</v>
      </c>
    </row>
    <row r="64" spans="2:5" ht="12.75">
      <c r="B64">
        <v>2003</v>
      </c>
      <c r="C64">
        <v>12</v>
      </c>
      <c r="D64" s="9">
        <v>37970</v>
      </c>
      <c r="E64" s="13">
        <v>0.677774193548387</v>
      </c>
    </row>
    <row r="65" spans="2:5" ht="12.75">
      <c r="B65">
        <v>2004</v>
      </c>
      <c r="C65">
        <v>1</v>
      </c>
      <c r="D65" s="9">
        <v>38001</v>
      </c>
      <c r="E65" s="13">
        <v>0.578290322580645</v>
      </c>
    </row>
    <row r="66" spans="2:5" ht="12.75">
      <c r="B66">
        <v>2004</v>
      </c>
      <c r="C66">
        <v>2</v>
      </c>
      <c r="D66" s="9">
        <v>38032</v>
      </c>
      <c r="E66" s="13">
        <v>0.645689655172414</v>
      </c>
    </row>
    <row r="67" spans="2:5" ht="12.75">
      <c r="B67">
        <v>2004</v>
      </c>
      <c r="C67">
        <v>3</v>
      </c>
      <c r="D67" s="9">
        <v>38061</v>
      </c>
      <c r="E67" s="13">
        <v>0.621064516129032</v>
      </c>
    </row>
    <row r="68" spans="2:5" ht="12.75">
      <c r="B68">
        <v>2004</v>
      </c>
      <c r="C68">
        <v>4</v>
      </c>
      <c r="D68" s="9">
        <v>38092</v>
      </c>
      <c r="E68" s="14">
        <v>0.768966666666667</v>
      </c>
    </row>
    <row r="69" spans="2:5" ht="12.75">
      <c r="B69">
        <v>2004</v>
      </c>
      <c r="C69">
        <v>5</v>
      </c>
      <c r="D69" s="9">
        <v>38122</v>
      </c>
      <c r="E69" s="14">
        <v>0.673903225806452</v>
      </c>
    </row>
    <row r="70" spans="2:5" ht="12.75">
      <c r="B70">
        <v>2004</v>
      </c>
      <c r="C70">
        <v>6</v>
      </c>
      <c r="D70" s="9">
        <v>38153</v>
      </c>
      <c r="E70" s="14">
        <v>0.635633333333333</v>
      </c>
    </row>
    <row r="71" spans="2:5" ht="12.75">
      <c r="B71">
        <v>2004</v>
      </c>
      <c r="C71">
        <v>7</v>
      </c>
      <c r="D71" s="9">
        <v>38183</v>
      </c>
      <c r="E71" s="14">
        <v>0.592677419354839</v>
      </c>
    </row>
    <row r="72" spans="2:5" ht="12.75">
      <c r="B72">
        <v>2004</v>
      </c>
      <c r="C72">
        <v>8</v>
      </c>
      <c r="D72" s="9">
        <v>38214</v>
      </c>
      <c r="E72" s="14">
        <v>0.815516129032258</v>
      </c>
    </row>
    <row r="73" spans="2:5" ht="12.75">
      <c r="B73">
        <v>2004</v>
      </c>
      <c r="C73">
        <v>9</v>
      </c>
      <c r="D73" s="9">
        <v>38245</v>
      </c>
      <c r="E73" s="14">
        <v>0.622666666666667</v>
      </c>
    </row>
    <row r="74" spans="2:5" ht="12.75">
      <c r="B74">
        <v>2004</v>
      </c>
      <c r="C74">
        <v>10</v>
      </c>
      <c r="D74" s="9">
        <v>38275</v>
      </c>
      <c r="E74" s="14">
        <v>0.64741935483871</v>
      </c>
    </row>
    <row r="75" spans="2:5" ht="12.75">
      <c r="B75">
        <v>2004</v>
      </c>
      <c r="C75">
        <v>11</v>
      </c>
      <c r="D75" s="9">
        <v>38306</v>
      </c>
      <c r="E75" s="14">
        <v>0.596466666666667</v>
      </c>
    </row>
    <row r="76" spans="2:5" ht="12.75">
      <c r="B76">
        <v>2004</v>
      </c>
      <c r="C76">
        <v>12</v>
      </c>
      <c r="D76" s="9">
        <v>38336</v>
      </c>
      <c r="E76" s="14">
        <v>0.626096774193548</v>
      </c>
    </row>
    <row r="77" spans="2:5" ht="12.75">
      <c r="B77">
        <v>2005</v>
      </c>
      <c r="C77">
        <v>1</v>
      </c>
      <c r="D77" s="9">
        <v>38367</v>
      </c>
      <c r="E77" s="13">
        <v>0.477451612903226</v>
      </c>
    </row>
    <row r="78" spans="2:5" ht="12.75">
      <c r="B78">
        <v>2005</v>
      </c>
      <c r="C78">
        <v>2</v>
      </c>
      <c r="D78" s="9">
        <v>38398</v>
      </c>
      <c r="E78" s="13">
        <v>0.522678571428571</v>
      </c>
    </row>
    <row r="79" spans="2:5" ht="12.75">
      <c r="B79">
        <v>2005</v>
      </c>
      <c r="C79">
        <v>3</v>
      </c>
      <c r="D79" s="9">
        <v>38426</v>
      </c>
      <c r="E79" s="13">
        <v>0.547548387096774</v>
      </c>
    </row>
    <row r="80" ht="12.75">
      <c r="E80" s="13">
        <v>0.5422</v>
      </c>
    </row>
    <row r="81" ht="12.75">
      <c r="E81" s="13">
        <v>0.588193548387097</v>
      </c>
    </row>
  </sheetData>
  <hyperlinks>
    <hyperlink ref="B2" r:id="rId1" display="DOE's International Petroleum Monthly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stoft</dc:creator>
  <cp:keywords/>
  <dc:description/>
  <cp:lastModifiedBy>Steven</cp:lastModifiedBy>
  <dcterms:created xsi:type="dcterms:W3CDTF">2005-07-15T00:32:33Z</dcterms:created>
  <dcterms:modified xsi:type="dcterms:W3CDTF">2005-09-30T16:23:28Z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